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üksel\Desktop\Kalite Kordinatörlüğü\Kalite Güvence Sistemi-2022\"/>
    </mc:Choice>
  </mc:AlternateContent>
  <bookViews>
    <workbookView xWindow="0" yWindow="0" windowWidth="20490" windowHeight="6945" activeTab="3"/>
  </bookViews>
  <sheets>
    <sheet name="Kapak" sheetId="4" r:id="rId1"/>
    <sheet name="SP-Giriş" sheetId="3" r:id="rId2"/>
    <sheet name="SP-Hedef Bazlı Değerlendirme" sheetId="1" r:id="rId3"/>
    <sheet name="SP-Gösterge Bazlı" sheetId="2" r:id="rId4"/>
  </sheets>
  <definedNames>
    <definedName name="_Toc90289353" localSheetId="1">'SP-Giriş'!$B$3</definedName>
  </definedNames>
  <calcPr calcId="162913"/>
</workbook>
</file>

<file path=xl/calcChain.xml><?xml version="1.0" encoding="utf-8"?>
<calcChain xmlns="http://schemas.openxmlformats.org/spreadsheetml/2006/main">
  <c r="X36" i="2" l="1"/>
  <c r="X35" i="2"/>
  <c r="X33" i="2"/>
  <c r="X38" i="2"/>
  <c r="B51" i="1" l="1"/>
  <c r="B50" i="1"/>
  <c r="B49" i="1"/>
  <c r="B47" i="1"/>
  <c r="B46" i="1"/>
  <c r="B45" i="1"/>
  <c r="B44" i="1"/>
  <c r="B43" i="1"/>
  <c r="B25" i="1"/>
  <c r="B22" i="1"/>
  <c r="B35" i="1"/>
  <c r="B34" i="1"/>
  <c r="B32" i="1"/>
  <c r="B31" i="1"/>
  <c r="B30" i="1"/>
  <c r="B28" i="1"/>
  <c r="B39" i="1"/>
  <c r="B38" i="1"/>
  <c r="B37" i="1"/>
  <c r="B9" i="1"/>
  <c r="B7" i="1"/>
  <c r="B5" i="1"/>
  <c r="Y93" i="2"/>
  <c r="B26" i="1" s="1"/>
  <c r="Y91" i="2"/>
  <c r="Y88" i="2"/>
  <c r="B24" i="1" s="1"/>
  <c r="Y86" i="2"/>
  <c r="B23" i="1" s="1"/>
  <c r="Y81" i="2"/>
  <c r="B21" i="1" s="1"/>
  <c r="W79" i="2"/>
  <c r="X79" i="2" s="1"/>
  <c r="M79" i="2"/>
  <c r="W77" i="2"/>
  <c r="M77" i="2"/>
  <c r="W76" i="2"/>
  <c r="M76" i="2"/>
  <c r="W75" i="2"/>
  <c r="M75" i="2"/>
  <c r="W74" i="2"/>
  <c r="X74" i="2" s="1"/>
  <c r="M74" i="2"/>
  <c r="W73" i="2"/>
  <c r="M73" i="2"/>
  <c r="W72" i="2"/>
  <c r="M72" i="2"/>
  <c r="W71" i="2"/>
  <c r="M71" i="2"/>
  <c r="W70" i="2"/>
  <c r="X70" i="2" s="1"/>
  <c r="M70" i="2"/>
  <c r="Z62" i="2"/>
  <c r="Y59" i="2"/>
  <c r="X54" i="2"/>
  <c r="Y54" i="2" s="1"/>
  <c r="B33" i="1" s="1"/>
  <c r="W43" i="2"/>
  <c r="M43" i="2"/>
  <c r="W42" i="2"/>
  <c r="M42" i="2"/>
  <c r="W41" i="2"/>
  <c r="M41" i="2"/>
  <c r="W40" i="2"/>
  <c r="M40" i="2"/>
  <c r="W39" i="2"/>
  <c r="M39" i="2"/>
  <c r="Y28" i="2"/>
  <c r="B40" i="1" s="1"/>
  <c r="Z23" i="2"/>
  <c r="X17" i="2"/>
  <c r="X16" i="2"/>
  <c r="X15" i="2"/>
  <c r="Y15" i="2" s="1"/>
  <c r="B8" i="1" s="1"/>
  <c r="M9" i="2"/>
  <c r="X9" i="2" s="1"/>
  <c r="W8" i="2"/>
  <c r="M8" i="2"/>
  <c r="W7" i="2"/>
  <c r="M7" i="2"/>
  <c r="X43" i="2" l="1"/>
  <c r="X7" i="2"/>
  <c r="B41" i="1"/>
  <c r="B36" i="1"/>
  <c r="X72" i="2"/>
  <c r="X77" i="2"/>
  <c r="X42" i="2"/>
  <c r="X8" i="2"/>
  <c r="X71" i="2"/>
  <c r="Y70" i="2" s="1"/>
  <c r="X75" i="2"/>
  <c r="X39" i="2"/>
  <c r="X76" i="2"/>
  <c r="X40" i="2"/>
  <c r="X73" i="2"/>
  <c r="X41" i="2"/>
  <c r="Y74" i="2"/>
  <c r="B20" i="1" s="1"/>
  <c r="Y38" i="2"/>
  <c r="Y7" i="2" l="1"/>
  <c r="Z7" i="2" s="1"/>
  <c r="B19" i="1"/>
  <c r="B18" i="1" s="1"/>
  <c r="Z70" i="2"/>
  <c r="B4" i="1"/>
  <c r="B3" i="1" s="1"/>
  <c r="Z32" i="2"/>
  <c r="B29" i="1"/>
  <c r="B27" i="1" s="1"/>
  <c r="B2" i="1" l="1"/>
</calcChain>
</file>

<file path=xl/sharedStrings.xml><?xml version="1.0" encoding="utf-8"?>
<sst xmlns="http://schemas.openxmlformats.org/spreadsheetml/2006/main" count="349" uniqueCount="253">
  <si>
    <t>Dönem Adı</t>
  </si>
  <si>
    <t>2022 Performansı</t>
  </si>
  <si>
    <t>2023 Performansı</t>
  </si>
  <si>
    <t>2024 Performansı</t>
  </si>
  <si>
    <t>2025 Performansı</t>
  </si>
  <si>
    <t>2026 Performansı</t>
  </si>
  <si>
    <t>2022-2026 Stratejik Plan Dönemi</t>
  </si>
  <si>
    <t>Güçlü bir Kalite Kültürü ve Kalite Güvence Sistemini oluşturmak</t>
  </si>
  <si>
    <t>Hedef 1.1(Üniversitenin stratejik planında yer alan faaliyetleri başarıyla gerçekleştirmek )</t>
  </si>
  <si>
    <t>Hedef 1.2 (Akademik birimlerin eğitim-öğretim programların akredite etmek veya öz değerlendirme yapmak)</t>
  </si>
  <si>
    <t>Hedef 1.3(Rektörlük veya Akademik birimler bünyesinde bölüm/programlara bağlı laboratuvarları veya testleri akredite etmek)</t>
  </si>
  <si>
    <t>Hedef 1.4(Üniversite veya akademik birim faaliyetleri yürütülmesinde Kalite Yönetim Sistemleri veya diğer belgelendirme sayısının artırılması)</t>
  </si>
  <si>
    <t>Hedef 1.5(Üniversitede her düzeyde kalite kültürünü yaygınlaştırmak, iç ve dış paydaşları İle geribildirim ve değerlendirmeler yaparak Kalite Süreçlerinde PÜKO çevrimini kapatmak)</t>
  </si>
  <si>
    <t>Hedef 1.6(Paydaşlara duyurulan Kalite süreçleri kapsamında Geliştirilen İç Değerlendirme Raporlar hazırlanarak iyileştirme süreçlerini izlemek (KİDR/BİDR))</t>
  </si>
  <si>
    <t>Hedef 1.7(Üniversite veya akademik birimlerin ulusal veya uluslararası meslek kuruluş, dernek veya birliklere üyelik sayılarının artırılması)</t>
  </si>
  <si>
    <t>Hedef 5.5(Üniversite laboratuvarlarında Ar-Ge, inovasyon ve ürün geliştirme kapsamında sunulan hizmet sayısının artırılması)</t>
  </si>
  <si>
    <t>Uluslararasılaştırma düzeyini artırmak</t>
  </si>
  <si>
    <t>Hedef 2.1.(Değişim programlarından yararlanan öğrenci sayısını artırmak)</t>
  </si>
  <si>
    <t>Hedef 2.2(Değişim programlarından yararlanan öğretim elemanı sayısını artırmak)</t>
  </si>
  <si>
    <t>Hedef 2.3(Uluslararası düzeyde üniversiteler ile işbirliği yapmak)</t>
  </si>
  <si>
    <t>Hedef 2.4(Yurt dışındaki üniversiteler veya kurum ve kuruluşlar ile ortaklaşa projeler yapmak)</t>
  </si>
  <si>
    <t>Hedef 2.5(Her eğitim-öğretim düzeyinde yabancı uyruklu öğrenci sayısını artırmak)</t>
  </si>
  <si>
    <t>Yenilikçi ve Yaratıcı Eğitim - Öğretim yaklaşımını geliştirmek</t>
  </si>
  <si>
    <t>Hedef 3.1(Her eğitim-öğretim veren programda ders müfredatlarında ders çeşitliliğini artırmak)</t>
  </si>
  <si>
    <t>Hedef 3.2(Her eğitim-öğretim düzeyinde program sayısını artırmak)</t>
  </si>
  <si>
    <t>Hedef 3.3(Lisansüstü düzeyindeki programlarda öğrenci sayısını artırmak)</t>
  </si>
  <si>
    <t>Hedef 3.4(Her eğitim-öğretim düzeyinde program müfredatlarının Bologna Kriterlerine uygun hale getirmek)</t>
  </si>
  <si>
    <t>Hedef 3.5(Çiftdal ve Yandal yapan öğrenci sayısını artırmak)</t>
  </si>
  <si>
    <t>Hedef 3.6(Alanında istihdam edilen mezun sayısı ve niteliğini artırmak)</t>
  </si>
  <si>
    <t>Hedef 3.7(Eğitim-öğretim faaliyetlerin görev alan öğretim elemanlarının yetkinliğinin artırılması)</t>
  </si>
  <si>
    <t>Hedef 3.8(Öğretim elemanı başına düşen öğrenci sayısını standartlara uygun hale getirmek)</t>
  </si>
  <si>
    <t>Ulusal ve Uluslararası düzeyde nitelikli Ar-Ge faaliyetlerini artırmak</t>
  </si>
  <si>
    <t>Hedef 4.1(Ulusal ve uluslararası düzeyde yayın sayısının artırılması)</t>
  </si>
  <si>
    <t>Hedef 4.2(Uluslararası düzeyde yapılan yayınların niteliğini artırmak)</t>
  </si>
  <si>
    <t>Hedef 4.3(Ulusal ve Uluslararası sempozyum, kongre, sanatsal sergi ve benzeri bilimsel faaliyetlerin sayısını artırmak)</t>
  </si>
  <si>
    <t>Hedef 4.4(İşbirliği ile yapılmış yayın sayısını artırmak)</t>
  </si>
  <si>
    <t>Hedef 4.5(İç ve dış destekli Ar-Ge proje sayısı ve bütçesini artırmak)</t>
  </si>
  <si>
    <t>Hedef 4.6(Patent, faydalı model veya tasarım sayısının artırılması)</t>
  </si>
  <si>
    <t>Hedef 4.7(Teknoloji Geliştirme Bölgelerinde kurulan şirket veya projelerde yer alan öğretim elemanı ve öğrenci sayısının artırılması)</t>
  </si>
  <si>
    <t>Hedef 4.8(Tezli Yüksek Lisans ve Doktora öğrenci sayısını arttırmak)</t>
  </si>
  <si>
    <t>Toplumsal Katkı Düzeyini artırmak</t>
  </si>
  <si>
    <t>Hedef 5.1(Kamu kurumlarıyla birlikte sosyal sorumluk proje sayısının artırılması)</t>
  </si>
  <si>
    <t>Hedef 5.3(Öğretim elemanlarının ve öğrencilerin yürüttüğü sosyal sorumluk proje sayısının artırılması)</t>
  </si>
  <si>
    <t>Hedef 5.4(Hayat boyu öğrenme kapsamında sertifikalı eğitim sayısının artırılması)</t>
  </si>
  <si>
    <t>Yönetim ve Destek süreçlerinin iyileştirilmesi</t>
  </si>
  <si>
    <t>Hedef 6.1(Üniversite bütçesini oluşturan Eğitim-Öğretim, Ar-Ge ve Toplumsal Katkı gelirlerinin arttırılması)</t>
  </si>
  <si>
    <t>Hedef 6.2(Üniversite bütçesini oluşturan Eğitim-Öğretim, Ar-Ge ve Toplumsal Katkı kapsamında ayrılan ödeneklerin arttırılması)</t>
  </si>
  <si>
    <t>Hedef 6.3(Akademik ve idari personel sayısının artırılması)</t>
  </si>
  <si>
    <t>Hedef 6.4(Ar-Ge ve Öğrenme kaynaklarının artırılması)</t>
  </si>
  <si>
    <t>Hedef 6.5(Akademik, idari ve öğrencilere sunulan destek hizmetlerinde memnuniyet düzeyini artırmak)</t>
  </si>
  <si>
    <t>Hedef 6.6(Üniversiteye bağlı akademik birim sayısını artırmak)</t>
  </si>
  <si>
    <t>Hedef 6.7(İdari personelin yetkinliğinin artırılmasına yönelik eğitim programları düzenlemek)</t>
  </si>
  <si>
    <t>Hedef 6.8(Öğrenci topluluklarının sayısını ve faaliyetlerini artırmak)</t>
  </si>
  <si>
    <t>Hedef 6.9(Öğrencilere sunulan psikolojik ve rehberlik hizmet sayısının artırılması)</t>
  </si>
  <si>
    <t>Hedef 6.10(Öğrencilere sunulan kariyer planlama faaliyetlerini artırmak)</t>
  </si>
  <si>
    <t>Hedef 6.11(Engelsiz üniversite standartlarına ulaşmak)</t>
  </si>
  <si>
    <t>Hedef 6.12(Yeşil ve çevreci üniversite standartlarına ulaşmak)</t>
  </si>
  <si>
    <t>Hedefler</t>
  </si>
  <si>
    <t>Gerçekleşme</t>
  </si>
  <si>
    <t>Değerlendirme</t>
  </si>
  <si>
    <t>Göstergeler</t>
  </si>
  <si>
    <t>Performansa Etkisi, %</t>
  </si>
  <si>
    <t>GÜZEL SANATLAR, TASARIM VE MİMARLIK FAKÜLTESİ</t>
  </si>
  <si>
    <t>İKTİSADİ, İDARİ VE SOSYAL BİLİMLER FAKÜLTESİ</t>
  </si>
  <si>
    <t>LİSANSÜSTÜ EĞİTİM ENSTİTÜSÜ</t>
  </si>
  <si>
    <t>MESLEK YÜKSEKOKULU</t>
  </si>
  <si>
    <t>MÜHENDİSLİK FAKÜLTESİ</t>
  </si>
  <si>
    <t>REKTÖRLÜK İDARİ BİRİMLER</t>
  </si>
  <si>
    <t>SAĞLIK BİLİMLERİ FAKÜLTESİ</t>
  </si>
  <si>
    <t>SAĞLIK HİZMETLERİ MESLEK YÜKSEKOKULU</t>
  </si>
  <si>
    <t>YABANCI DİLLER YÜKSEKOKULU</t>
  </si>
  <si>
    <t>Üniversite Hedef Toplamı</t>
  </si>
  <si>
    <t>Üniversite Gerçekleşme Toplamı</t>
  </si>
  <si>
    <t>Gösterge bazlı gerçekleşme Oranı(%)</t>
  </si>
  <si>
    <t>Hedef bazlı gerçekleşme Oranı(%)</t>
  </si>
  <si>
    <t>Amaç bazlı gerçekleşme Oranı(%)</t>
  </si>
  <si>
    <t>Hedef 1.1-Üniversitenin stratejik planında yer alan faaliyetleri başarıyla gerçekleştirmek</t>
  </si>
  <si>
    <t>PG 1.1.1 Üniversitenin stratejik planında yer alan eğitim ve öğretim faaliyetlerine ilişkin hedefleri gerçekleştirme yüzdesi (% olarak)</t>
  </si>
  <si>
    <t xml:space="preserve"> </t>
  </si>
  <si>
    <t>PG 1.1.2 Kurumun stratejik planında yer alan araştırma-geliştirme faaliyetlerine ilişkin hedefleri gerçekleştirme yüzdesi (% olarak)</t>
  </si>
  <si>
    <t>PG 1.1.3 Kurumun stratejik planında yer alan idari faaliyetlerine ilişkin hedefleri gerçekleştirme yüzdesi (% olarak)</t>
  </si>
  <si>
    <t>Hedef 1.2 -Akademik birimlerin eğitim-öğretim programların akredite etmek veya öz değerlendirme yapmak</t>
  </si>
  <si>
    <t>PG 1.2.1 YKS Yükseköğretim Programları ve Kontenjanları Kılavuzunda akredite olduğu belirtilen lisans programı sayısı</t>
  </si>
  <si>
    <t>PG 1.2.2 Akran değerlendirilmesi yapılan program sayısı (Akredite olmayan Programlar Arasında)</t>
  </si>
  <si>
    <t>PG 1.2.3 Öz değerlendirme yapılan program sayısı</t>
  </si>
  <si>
    <t>Hedef 1.3-Rektörlük veya Akademik birimler bünyesinde bölüm/programlara bağlı laboratuvarları veya testleri akredite etmek</t>
  </si>
  <si>
    <t>PG 1.3.1 Akredite etilmiş test/analiz laboratuvar sayısı</t>
  </si>
  <si>
    <t>Hedef 1.4-Üniversite veya akademik birim faaliyetleri yürütülmesinde Kalite Yönetim Sistemleri veya diğer belgelendirme sayısının artırılması</t>
  </si>
  <si>
    <t>PG 1.4.1 TSE veya diğer yetkili kurum/kuruluşlardan alınan belge sayısı</t>
  </si>
  <si>
    <t>Hedef 1.5-Üniversitede her düzeyde kalite kültürünü yaygınlaştırmak, iç ve dış paydaşları İle geribildirim ve değerlendirmeler yaparak Kalite Süreçlerinde PÜKO çevrimini kapatmak</t>
  </si>
  <si>
    <t>PG 1.5.1. Kalite Kültürünü Yaygınlaştırma Amacıyla Kurumunuzca Düzenlenen Faaliyet (Toplantı, Çalıştay, Anket vb.) Sayısı</t>
  </si>
  <si>
    <t>PG 1.5.2. Kurumun İç Paydaşları İle Kalite Süreçleri Kapsamında Gerçekleştirdiği Geri Bildirim ve Değerlendirme Toplantılarının Sayısı</t>
  </si>
  <si>
    <t>PG 1.5.3. Kurumun Dış Paydaşları İle Kalite Süreçleri Kapsamında Gerçekleştirdiği Geribildirim Ve Değerlendirme Toplantılarının Sayısı</t>
  </si>
  <si>
    <t>Hedef 1.6-Paydaşlara duyurulan Kalite süreçleri kapsamında Geliştirilen İç Değerlendirme Raporlar hazırlanarak iyileştirme süreçlerini izlemek (KİDR/BİDR)</t>
  </si>
  <si>
    <t>PG 1.6.1. Paydaşlara duyurulan Kalite süreçleri kapsamında Geliştirilen İç Değerlendirme Rapor Sayısı (KİDR/BİDR)</t>
  </si>
  <si>
    <t>Hedef 1.7-Üniversite veya akademik birimlerin ulusal veya uluslararası meslek kuruluş, dernek veya birliklere üyelik sayılarının artırılması</t>
  </si>
  <si>
    <t>PG 1.7.1 Üye olunan ulusal veya Uluslararası meslek kuruluş, dernek veya birlik sayısı</t>
  </si>
  <si>
    <t>Hedef 5.5-Üniversite laboratuvarlarında Ar-Ge, inovasyon ve ürün geliştirme kapsamında sunulan hizmet sayısının artırılması</t>
  </si>
  <si>
    <t>PG 5.5.1 Üniversite laboratuvarlarında Ar-Ge, inovasyon ve ürün geliştirme kapsamında sunulan hizmet sayısı</t>
  </si>
  <si>
    <t>PG 5.5.2 Üniversite laboratuvarlarında Ar-Ge, inovasyon ve ürün geliştirme kapsamında sunulan hizmetlerden elde edilen gelir (x1000)</t>
  </si>
  <si>
    <t>Hedef 5.1-Kamu kurumlarıyla birlikte sosyal sorumluk proje sayısının artırılması</t>
  </si>
  <si>
    <t>PG 5.1.1 Diğer kamu kurumları ile birlikte yürütülen proje sayısı</t>
  </si>
  <si>
    <t>Hedef 5.2-Dezavantajlı gruplara yönelik sosyal entegrasyon ve kapsayıcılığa ilişkin yapılan faaliyet sayısının artırılması</t>
  </si>
  <si>
    <t>PG 5.2.1 Dezavantajlı gruplara yönelik sosyal entegrasyon ve kapsayıcılığa ilişkin yapılan faaliyet sayısı</t>
  </si>
  <si>
    <t>Hedef 5.3-Öğretim elemanlarının ve öğrencilerin yürüttüğü sosyal sorumluk proje sayısının artırılması</t>
  </si>
  <si>
    <t>PG 5.3.1 Kurumun Kendi Yürüttüğü Sosyal Sorumluluk Projelerinin Sayısı</t>
  </si>
  <si>
    <t>PG 5.3.2 Kurumun ortak Yürüttüğü Sosyal Sorumluluk Projelerinin Sayısı</t>
  </si>
  <si>
    <t>PG 5.3.3 Öğrencilerin yaptığı sosyal sorumluluk projelerinin sayısı</t>
  </si>
  <si>
    <t>Hedef 5.4-Hayat boyu öğrenme kapsamında sertifikalı eğitim sayısının artırılması</t>
  </si>
  <si>
    <t>PG 5.4.1 SEM, Hayat Boyu Öğrenme Merkezinde Sertifikalı Program Sayısı</t>
  </si>
  <si>
    <t>PG 5.4.2 SEM, Hayat Boyu Öğrenme Merkezi vb. Yıllık Eğitim Saati</t>
  </si>
  <si>
    <t>PG 5.4.3 SEM, Hayat Boyu Öğrenme Merkezi vb. Yıllık Eğitim Alan Kişi Sayısı</t>
  </si>
  <si>
    <t>Hedef 4.1-Ulusal ve uluslararası düzeyde yayın sayısının artırılması</t>
  </si>
  <si>
    <t>PG 4.1.1 SCI, SSCI ve A&amp;HCI endeksli dergilerdeki yıllık yayın sayısı (WOS)</t>
  </si>
  <si>
    <t>PG 4.1.2 Toplam Yayın (Doküman) Sayısı (Scopus, WOS, uluslararası alan indeksi )</t>
  </si>
  <si>
    <t>PG 4.1.3 Öğretim üyesi başına Ulusal hakemli dergilerde yıllık yayın sayısı</t>
  </si>
  <si>
    <t>PG 4.1.4 Öğretim üyesi başına SCI, SSCI ve A&amp;HCI endeksli dergilerdeki yıllık yayın sayısı</t>
  </si>
  <si>
    <t>PG 4.1.5 Toplam Yayın (Doküman) Sayısının Öğretim Üyesi Sayısına Oranı</t>
  </si>
  <si>
    <t>PG 4.1.6 Lisansüstü tez/proje/ödev/seminerlerden türetilen akademik yayın sayısı (makale, bildiri, kitap bölümü vb.) /toplam öğrenci sayısı</t>
  </si>
  <si>
    <t>Hedef 4.2-Uluslararası düzeyde yapılan yayınların niteliğini artırmak</t>
  </si>
  <si>
    <t>PG 4.2.1 Atıf Sayısı (Web of Science)</t>
  </si>
  <si>
    <t>PG 4.2.2 Atıf Puanı (Web of Science)</t>
  </si>
  <si>
    <t>PG 4.2.3 Q1 yayın sayısı</t>
  </si>
  <si>
    <t>PG 4.2.4 Toplam yayın sayısının Q1 yayın sayısına oranı (Web of Science)</t>
  </si>
  <si>
    <t>PG 4.2.5 İlk %10 luk Dilimde Atıf Alan Yayın Sayısı (Scopus)</t>
  </si>
  <si>
    <t>PG 4.2.6 İlk %10 luk Dilimde Bulunan Dergilerdeki Yayın Sayısı (Scopus)</t>
  </si>
  <si>
    <t>Hedef 4.3-Ulusal ve Uluslararası sempozyum, kongre, sanatsal sergi ve benzeri bilimsel faaliyetlerin sayısını artırmak</t>
  </si>
  <si>
    <t>PG 4.3.1 Ulusal veya Uluslararası sempozyum, kongre veya sanatsal sergi sayısı</t>
  </si>
  <si>
    <t>Hedef 4.4-İşbirliği ile yapılmış yayın sayısını artırmak</t>
  </si>
  <si>
    <t>PG 4.4.1 Uluslararası İşbirliği ile Yapılmış Yayın Sayısı (Scopus)</t>
  </si>
  <si>
    <t>PG 4.4.2 Üniversite Sanayi İşbirliği İle Yapılan Yayın Sayısı (Scopus)</t>
  </si>
  <si>
    <t>PG 4.4.3 Endüstri ile ortak yürütülen proje sayısı</t>
  </si>
  <si>
    <t>Hedef 4.5-İç ve dış destekli Ar-Ge proje sayısı ve bütçesini artırmak</t>
  </si>
  <si>
    <t>PG 4.5.1 Tamamlanan Dış Destekli Proje Sayısı</t>
  </si>
  <si>
    <t>PG 4.5.2 Öğretim Üyesi Başına Tamamlanan Dış Destekli Proje Sayısı</t>
  </si>
  <si>
    <t>PG 4.5.3 Tamamlanan dış destekli projelerin yıllık toplam bütçesi (x1000)</t>
  </si>
  <si>
    <t>PG 4.5.4 Tamamlanan İç Destekli Proje Sayısı</t>
  </si>
  <si>
    <t>PG 4.5.5 Öğretim Üyesi Başına Tamamlanan İç Destekli Proje Sayısı</t>
  </si>
  <si>
    <t>PG 4.5.6 Tamamlanan iç destekli projelerin yıllık toplam bütçesi (x1000)</t>
  </si>
  <si>
    <t>Hedef 4.6-Patent, faydalı model veya tasarım sayısının artırılması</t>
  </si>
  <si>
    <t>PG 4.6.1 Başvurulan patent, faydalı model veya tasarım sayısı</t>
  </si>
  <si>
    <t>PG 4.6.2 Sonuçlanan patent, faydalı model veya tasarım sayısı</t>
  </si>
  <si>
    <t>Hedef 4.7-Teknoloji Geliştirme Bölgelerinde kurulan şirket veya projelerde yer alan öğretim elemanı ve öğrenci sayısının artırılması</t>
  </si>
  <si>
    <t>PG 4.7.1 Teknokent veya Teknoloji Transfer Ofisi (TTO) projelerine katılan öğrenci sayısı</t>
  </si>
  <si>
    <t>PG 4.7.2 Faal olan öğretim üyesi teknoloji şirketi sayısı</t>
  </si>
  <si>
    <t>PG 4.7.3 Öğrencilerin yaptığı endüstriyel projelerin sayısı</t>
  </si>
  <si>
    <t>Hedef 4.8-Tezli Yüksek Lisans ve Doktora öğrenci sayısını arttırmak</t>
  </si>
  <si>
    <t>PG 4.8.1 Öğretim üyesi başına tezli yüksek lisans öğrenci sayısı</t>
  </si>
  <si>
    <t>PG 4.8.2 Öğretim üyesi başına doktora öğrenci sayısı</t>
  </si>
  <si>
    <t>Hedef 2.1.-Değişim programlarından yararlanan öğrenci sayısını artırmak</t>
  </si>
  <si>
    <t>PG 2.1.1 Öğrenci Değişim Programları İle Gelen Öğrenci Sayısı</t>
  </si>
  <si>
    <t>PG 2.1.2 Öğrenci Değişim Programları İle Giden Öğrenci Sayısı</t>
  </si>
  <si>
    <t>Hedef 2.2-Değişim programlarından yararlanan öğretim elemanı sayısını artırmak</t>
  </si>
  <si>
    <t>PG 2.2.1 Öğretim Elemanı Değişim Programları İle Gelen Öğretim Elemanı Sayısı</t>
  </si>
  <si>
    <t>PG 2.2.2 Öğretim Elemanı Değişim Programları İle Giden Öğretim Elemanı Sayısı</t>
  </si>
  <si>
    <t>Hedef 2.3-Uluslararası düzeyde üniversiteler ile işbirliği yapmak</t>
  </si>
  <si>
    <t>PG 2.3.1 İşbirliği yapılan uluslararası üniversite sayısı veya bölüm/program sayısı</t>
  </si>
  <si>
    <t>Hedef 2.4-Yurt dışındaki üniversiteler veya kurum ve kuruluşlar ile ortaklaşa projeler yapmak</t>
  </si>
  <si>
    <t>PG 2.4.1 Yurt dışındaki üniversiteler veya kurum ve kuruluşlar ile ortak yürütülen proje sayısı</t>
  </si>
  <si>
    <t>Hedef 2.5-Her eğitim-öğretim düzeyinde yabancı uyruklu öğrenci sayısını artırmak</t>
  </si>
  <si>
    <t>PG 2.5.1 Yabancı Uyruklu Öğrenci Sayısı</t>
  </si>
  <si>
    <t>Hedef 3.1-Her eğitim-öğretim veren programda ders müfredatlarında ders çeşitliliğini artırmak</t>
  </si>
  <si>
    <t>PG 3.1.1 Öğrencilerin kayıtlı oldukları program dışındaki diğer programlardan alabildikleri ders oranı</t>
  </si>
  <si>
    <t>PG 3.1.2 Öğrencilerin kayıtlı oldukları programdaki seçmeli derslerin alabilecekleri ders oranı</t>
  </si>
  <si>
    <t>PG 3.1.3 Öğrencilerin aldıkları yenilik, inovasyon, girişim ve teknoloji odaklı ders sayısı</t>
  </si>
  <si>
    <t>PG 3.1.4 Öğrencilerin uzaktan eğitimle aldıkları ders sayısı /toplam ders sayısı</t>
  </si>
  <si>
    <t>Hedef 3.2-Her eğitim-öğretim düzeyinde program sayısını artırmak</t>
  </si>
  <si>
    <t>PG 3.2.1 Önlisans Program Sayısı</t>
  </si>
  <si>
    <t>PG 3.2.2 Lisans Program Sayısı</t>
  </si>
  <si>
    <t>PG 3.2.3 Yüksek Lisans Program Sayısı</t>
  </si>
  <si>
    <t>PG 3.2.4 Doktora Program Sayısı</t>
  </si>
  <si>
    <t>PG 3.2.5 Disiplinlerarası Tezli Yüksek Lisans Program Sayısı</t>
  </si>
  <si>
    <t>PG 3.2.6 Disiplinlerarası Tezsiz Yüksek Lisans Program Sayısı</t>
  </si>
  <si>
    <t>PG 3.2.7 Disiplinlerarası Doktora Program Sayısı</t>
  </si>
  <si>
    <t>Hedef 3.3-Her eğitim-öğretim düzeyindeki programlarda öğrenci sayısını artırmak</t>
  </si>
  <si>
    <t>PG 3.3.1 Önlisans Programlarındaki Öğrenci Sayısı, %</t>
  </si>
  <si>
    <t>PG 3.3.2 Lisans Programlarındaki Öğrenci Sayısı, %</t>
  </si>
  <si>
    <t>PG 3.3.3 Yüksek Lisans Programlarındaki Öğrenci Sayısı/Lisansüstü öğrenci sayısı %</t>
  </si>
  <si>
    <t>PG 3.3.4 Doktora Programlarındaki Öğrenci Sayısı/Lisansüstü öğrenci sayısı, %</t>
  </si>
  <si>
    <t>Hedef 3.4-Her eğitim-öğretim düzeyinde program müfredatlarının Bologna Kriterlerine uygun hale getirmek</t>
  </si>
  <si>
    <t>PG 3.4.1 Üniversitenin Web Sayfasından İzlenebilen, Program Bilgi Paketi Tamamlanmış her eğitim seviyesindeki Programı Sayısının Toplam Program Sayısına Oranı</t>
  </si>
  <si>
    <t>Hedef 3.5-Çiftdal ve Yandal yapan öğrenci sayısını artırmak</t>
  </si>
  <si>
    <t>PG 3.5.1 Çift ana dal yapan lisans/önlisans öğrenci sayısı</t>
  </si>
  <si>
    <t>PG 3.5.2 Yan dal yapan lisans öğrenci sayısı</t>
  </si>
  <si>
    <t>Hedef 3.6-Alanında istihdam edilen mezun sayısı ve niteliğini artırmak</t>
  </si>
  <si>
    <t>PG 3.6.1 İşe yerleşmiş mezun sayısı/toplam mezun sayısı (Lisans, Önlisans), %</t>
  </si>
  <si>
    <t>PG 3.6.2 Mezunların Kayıtlı Oldukları Programdan Memnuniyet Oranı (%)</t>
  </si>
  <si>
    <t>PG 3.6.3 İş dünyasının, mezunların yeterlilikleri ile ilgili memnuniyet oranı (%)</t>
  </si>
  <si>
    <t>Hedef 3.7-Eğitim-öğretim faaliyetlerin görev alan öğretim elemanlarının yetkinliğinin artırılması</t>
  </si>
  <si>
    <t>PG 3.7.1 Üniversite veya birimde eğiticilerin eğitimi programı kapsamında verilen eğitim sayısı</t>
  </si>
  <si>
    <t>PG 3.7.2 Üniversite veya akademik birimde eğiticilerin eğitimi programı kapsamında eğitim alan öğretim elemanı sayısı</t>
  </si>
  <si>
    <t>Hedef 3.8-Öğretim elemanı başına düşen öğrenci sayısını standartlara uygun hale getirmek</t>
  </si>
  <si>
    <t>PG 3.8.1 Lisans ve Lisansüstü Programların Öğrenci Sayısı / Öğretim Üyesi Sayısı</t>
  </si>
  <si>
    <t>PG 3.8.2 Önlisans Programların Öğrenci Sayısı/Öğretim Elemanı Sayısı</t>
  </si>
  <si>
    <t>PG 3.8.3 Ders veren kadrolu öğretim elemanlarının haftalık ders saati sayısının iki dönemlik ortalaması</t>
  </si>
  <si>
    <t>Hedef 6.10-Öğrencilere sunulan kariyer planlama faaliyetlerini artırmak</t>
  </si>
  <si>
    <t>PG 6.10.1 Kariyer Merkezi çalışmaları kapsamında öğrenci ve mezunlara yönelik gerçekleştirilen faaliyet sayısı</t>
  </si>
  <si>
    <t>PG 6.10.2 Kariyer Merkezi çalışmaları kapsamında öğrenci ve mezunlara yönelik gerçekleştirilen faaliyetlerden yararlanan sayısı</t>
  </si>
  <si>
    <t>Hedef 6.11-Engelsiz üniversite standartlarına ulaşmak</t>
  </si>
  <si>
    <t>PG 6.11.1 Üniversitenin engelsiz üniversite ödülü, engelsiz bayrak ödülü, engelsiz program nişanı ve engelli dostu ödülü sayısı</t>
  </si>
  <si>
    <t>Hedef 6.12-Yeşil ve çevreci üniversite standartlarına ulaşmak</t>
  </si>
  <si>
    <t>PG 6.12.1 Üniversitenin sıfır atık, yeşil kampüs ve çevrecilik alanlarında aldığı ödül sayısı</t>
  </si>
  <si>
    <t xml:space="preserve">  </t>
  </si>
  <si>
    <t>Hedef 6.1-Üniversite bütçesini oluşturan Eğitim-Öğretim, Ar-Ge ve Toplumsal Katkı gelirlerinin arttırılması</t>
  </si>
  <si>
    <t>PG 6.1.1 Dış Kaynaklı Araştırma Projeleri gelirleri /Toplam Üniversite Gelirleri</t>
  </si>
  <si>
    <t>PG 6.1.2 Topluma Hizmet gelirleri / Toplam Üniversite Gelirleri</t>
  </si>
  <si>
    <t>PG 6.1.3 Diğer amaçlar için yapılan bağışlar / Toplam Üniversite Gelirleri</t>
  </si>
  <si>
    <t>Hedef 6.2-Üniversite bütçesini oluşturan Eğitim-Öğretim, Ar-Ge ve Toplumsal Katkı kapsamında ayrılan ödeneklerin arttırılması</t>
  </si>
  <si>
    <t>PG 6.2.1 Eğitim-Öğretime ayrılan ödenek miktarı / Toplam üniversite bütçesi</t>
  </si>
  <si>
    <t>PG 6.2.2 Ar-Ge için ayrılan ödenek miktarı / Toplam üniversite bütçesi</t>
  </si>
  <si>
    <t>PG 6.2.3 İç Destekli BAP için ayrılan ödenek miktarı/ Toplam üniversite bütçesi</t>
  </si>
  <si>
    <t>PG 6.2.4 Topluma Katkı Projeleri için ayrılan ödenek miktarı / Toplam üniversite bütçesi</t>
  </si>
  <si>
    <t>PG 6.2.5 Eğitim-Öğretime ve Ar-Ge için ayrılan yatırım ödeneği / Toplam üniversite bütçesi</t>
  </si>
  <si>
    <t>Hedef 6.3-Akademik ve idari personel sayısının artırılması</t>
  </si>
  <si>
    <t>PG 6.3.1 Kadrolu Öğretim Üyesi Sayısı/toplam öğretim üye sayısı</t>
  </si>
  <si>
    <t>PG 6.3.2 Kadrolu Öğretim Elemanı Sayısı/toplam öğretim elemanı sayısı</t>
  </si>
  <si>
    <t>PG 6.3.3 İdari Personel Sayısı</t>
  </si>
  <si>
    <t>Hedef 6.4-Ar-Ge ve Öğrenme kaynaklarının artırılması</t>
  </si>
  <si>
    <t>PG 6.4.1 Üniversite Merkez Kütüphanesinde Mevcut (Basılı) Kaynak Sayısı (x1000)</t>
  </si>
  <si>
    <t>PG 6.4.2 Öğrenci ve Öğretim elemanların yararlanacağı E-Kaynak Sayısı (x1000)</t>
  </si>
  <si>
    <t>PG 6.4.3 Üniversite Merkez Kütüphanesinde Mevcut (Basılı) Kaynak Sayısı/Toplam öğrenci sayısı</t>
  </si>
  <si>
    <t>PG 6.4.4 E-Kaynak Sayısı / Toplam öğrenci sayısı</t>
  </si>
  <si>
    <t>PG 6.4.5 Ar-Ge ve Öğrenme kaynakları için ayrılan ödenek bütçesi/Toplam üniversite bütçesi</t>
  </si>
  <si>
    <t>Hedef 6.5-Akademik, idari ve öğrencilere sunulan destek hizmetlerinde memnuniyet düzeyini artırmak</t>
  </si>
  <si>
    <t>PG 6.5.1 Akademik personel genel memnuniyet oranı (% olarak)</t>
  </si>
  <si>
    <t>PG 6.5.2 İdari personel genel memnuniyet oranı (% olarak)</t>
  </si>
  <si>
    <t>PG 6.5.3 Öğrenci genel memnuniyet oranı (% olarak)</t>
  </si>
  <si>
    <t>Hedef 6.6-Üniversiteye bağlı akademik birim sayısını artırmak</t>
  </si>
  <si>
    <t>PG 6.6.1 Fakülte Sayısı</t>
  </si>
  <si>
    <t>PG 6.6.2 Enstitü Sayısı</t>
  </si>
  <si>
    <t>PG 6.6.3 Yüksekokul Sayısı</t>
  </si>
  <si>
    <t>PG 6.6.4 Meslek Yüksekokul Sayısı</t>
  </si>
  <si>
    <t>PG 6.6.5 Araştırma ve Uygulama Merkez Sayısı</t>
  </si>
  <si>
    <t>Hedef 6.7-İdari personelin yetkinliğinin artırılmasına yönelik eğitim programları düzenlemek</t>
  </si>
  <si>
    <t>PG 6.7.1 İdari personele yönelik hizmet içi eğitim sayısı</t>
  </si>
  <si>
    <t>PG 6.7.2 İdari personele yönelik hizmet içi eğitimden yararlanan personel sayısı</t>
  </si>
  <si>
    <t>Hedef 6.8-Öğrenci topluluklarının sayısını ve faaliyetlerini artırmak</t>
  </si>
  <si>
    <t>PG 6.8.1 Öğrenci topluluk sayısı</t>
  </si>
  <si>
    <t>PG 6.8.2 Topluluklara kayıtlı öğrenci sayısı/toplam öğrenci sayısı</t>
  </si>
  <si>
    <t>PG 6.8.3 Topluluklar tarafından gerçekleştirilen faaliyet sayısı/topluluk sayısı</t>
  </si>
  <si>
    <t>PG 6.8.4 Gerçekleştirilen Topluluk Faaliyetleri harcaması/topluluk sayısı</t>
  </si>
  <si>
    <t>Hedef 6.9-Öğrencilere sunulan psikolojik ve rehberlik hizmet sayısının artırılması</t>
  </si>
  <si>
    <t>PG 6.9.1 Psikolojik ve rehberlik hizmet alan öğrenci sayısı</t>
  </si>
  <si>
    <t>PG 6.9.2. Öğrencilere yönelik düzenlenen psikolojik rehberlik hizmeti düzenlenen faaliyet sayısı</t>
  </si>
  <si>
    <t>PG 6.9.3 Öğrencilere yönelik düzenlenen psikolojik ve rehberlik hizmeti faaliyetlerden yararlanan öğrenci sayısı</t>
  </si>
  <si>
    <t>Hedef 5.2 (Dezavantajlı gruplara yönelik sosyal entegrasyon ve kapsayıcılığa ilişkin yapılan faaliyet sayısının artırılması)</t>
  </si>
  <si>
    <t xml:space="preserve"> 69.9</t>
  </si>
  <si>
    <t xml:space="preserve">2022 STRATEJİK PLAN DEĞERLENDİRME RAPORU </t>
  </si>
  <si>
    <t>GİRİŞ</t>
  </si>
  <si>
    <t xml:space="preserve">Üniversitemiz 2022-2026 SP yer alan Strateji Amaçlar, Hedefler, Faaliyetler ve Performans göstergeleri 2022-2026 SP de detaylı olarak verilmiştir.  Performans Göstergeleri (PG) yılık olarak  Stratejik Plan Yönetim Sistemi tardımıyla toplanmıştır. Üniversite SP 2022 yılı PG belirtilen hedefler bazında  Rektörlük ve akademik birimlerin 2022-2026 SP larında yer alan hedef ve PG baz alınarak (toplam sayı veya ortalaması) belirlenmiştir. Her bir amaç altında belirtilen hedeflerin hangi birimler tarafından gerçekleştirileceği PG tablolarında sayıları belirten birimler sorumludur. Hedeflere ulaşılmasında risk faktörleri birimlerin SP’lerde yer alan Hedef Kartlarında detaylı olarak verilmiştir. Aynı şekilde hedeflere ulaşmada planlanan faaliyetler tüm birimlerin HK detaylı olarak verilmiştir. Dolayısıyla Üniversite SP’nin Rektörlük ve Akademik birimlerin SP yer alan bilgilere bütünleşik olarak irdelenmesi esas alınmıştır.  </t>
  </si>
  <si>
    <t>STRATEJİK AMAÇLAR</t>
  </si>
  <si>
    <t>Rektörük İdari birimler ve Akademik Birimler Stratejik Planları</t>
  </si>
  <si>
    <t xml:space="preserve">2022 STRATEJİK PLAN PERFORMANS BAZLI DEĞERLENDİRME RAPORU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</si>
</sst>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1"/>
      <color rgb="FFFFFFFF"/>
      <name val="Calibri"/>
      <family val="2"/>
      <charset val="162"/>
      <scheme val="minor"/>
    </font>
    <font>
      <sz val="11"/>
      <color rgb="FF000000"/>
      <name val="Calibri"/>
      <family val="2"/>
      <charset val="162"/>
      <scheme val="minor"/>
    </font>
    <font>
      <sz val="24"/>
      <color rgb="FFFF0000"/>
      <name val="Calibri"/>
      <family val="2"/>
      <charset val="162"/>
      <scheme val="minor"/>
    </font>
    <font>
      <sz val="16"/>
      <color rgb="FFFF0000"/>
      <name val="Calibri"/>
      <family val="2"/>
      <charset val="162"/>
      <scheme val="minor"/>
    </font>
    <font>
      <sz val="16"/>
      <color rgb="FF000000"/>
      <name val="Calibri"/>
      <family val="2"/>
      <charset val="162"/>
      <scheme val="minor"/>
    </font>
    <font>
      <sz val="14"/>
      <color theme="1"/>
      <name val="Calibri"/>
      <family val="2"/>
      <charset val="162"/>
      <scheme val="minor"/>
    </font>
    <font>
      <b/>
      <sz val="18"/>
      <color rgb="FFFFFFFF"/>
      <name val="Calibri"/>
      <family val="2"/>
      <charset val="162"/>
      <scheme val="minor"/>
    </font>
    <font>
      <sz val="18"/>
      <color theme="1"/>
      <name val="Calibri"/>
      <family val="2"/>
      <charset val="162"/>
      <scheme val="minor"/>
    </font>
    <font>
      <sz val="12"/>
      <color rgb="FFFFFFFF"/>
      <name val="Calibri"/>
      <family val="2"/>
      <charset val="162"/>
      <scheme val="minor"/>
    </font>
    <font>
      <sz val="12"/>
      <color theme="1"/>
      <name val="Calibri"/>
      <family val="2"/>
      <charset val="162"/>
      <scheme val="minor"/>
    </font>
    <font>
      <sz val="14"/>
      <color rgb="FFFFFFFF"/>
      <name val="Calibri"/>
      <family val="2"/>
      <charset val="162"/>
      <scheme val="minor"/>
    </font>
    <font>
      <b/>
      <sz val="12"/>
      <color theme="1"/>
      <name val="Calibri"/>
      <family val="2"/>
      <charset val="162"/>
      <scheme val="minor"/>
    </font>
    <font>
      <b/>
      <sz val="16"/>
      <color theme="1"/>
      <name val="Calibri"/>
      <family val="2"/>
      <charset val="162"/>
      <scheme val="minor"/>
    </font>
    <font>
      <sz val="14"/>
      <color rgb="FF000000"/>
      <name val="Calibri"/>
      <family val="2"/>
      <charset val="162"/>
      <scheme val="minor"/>
    </font>
    <font>
      <sz val="22"/>
      <color theme="1"/>
      <name val="Calibri"/>
      <family val="2"/>
      <charset val="16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DA5C2"/>
        <bgColor indexed="64"/>
      </patternFill>
    </fill>
    <fill>
      <patternFill patternType="solid">
        <fgColor rgb="FF4BACC6"/>
        <bgColor indexed="64"/>
      </patternFill>
    </fill>
    <fill>
      <patternFill patternType="solid">
        <fgColor rgb="FF80808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B6C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8000"/>
        <bgColor indexed="64"/>
      </patternFill>
    </fill>
    <fill>
      <patternFill patternType="solid">
        <fgColor rgb="FF87CEFA"/>
        <bgColor indexed="64"/>
      </patternFill>
    </fill>
    <fill>
      <patternFill patternType="solid">
        <fgColor theme="7" tint="0.79998168889431442"/>
        <bgColor indexed="64"/>
      </patternFill>
    </fill>
    <fill>
      <patternFill patternType="solid">
        <fgColor rgb="FFFFFFFF"/>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000"/>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thick">
        <color rgb="FF000000"/>
      </right>
      <top style="medium">
        <color rgb="FF000000"/>
      </top>
      <bottom/>
      <diagonal/>
    </border>
    <border>
      <left style="thick">
        <color rgb="FF000000"/>
      </left>
      <right style="medium">
        <color rgb="FF000000"/>
      </right>
      <top/>
      <bottom/>
      <diagonal/>
    </border>
    <border>
      <left style="medium">
        <color rgb="FF000000"/>
      </left>
      <right style="medium">
        <color rgb="FF000000"/>
      </right>
      <top/>
      <bottom/>
      <diagonal/>
    </border>
    <border>
      <left style="medium">
        <color rgb="FF000000"/>
      </left>
      <right style="thick">
        <color rgb="FF000000"/>
      </right>
      <top/>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ck">
        <color rgb="FF000000"/>
      </right>
      <top/>
      <bottom style="medium">
        <color rgb="FF000000"/>
      </bottom>
      <diagonal/>
    </border>
    <border>
      <left style="thick">
        <color rgb="FF000000"/>
      </left>
      <right style="medium">
        <color rgb="FF000000"/>
      </right>
      <top/>
      <bottom style="thick">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style="thick">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8" fillId="35" borderId="17" xfId="0" applyFont="1" applyFill="1" applyBorder="1" applyAlignment="1">
      <alignment horizontal="center" wrapText="1"/>
    </xf>
    <xf numFmtId="0" fontId="18" fillId="35" borderId="18" xfId="0" applyFont="1" applyFill="1" applyBorder="1" applyAlignment="1">
      <alignment horizontal="center" wrapText="1"/>
    </xf>
    <xf numFmtId="0" fontId="18" fillId="36" borderId="19" xfId="0" applyFont="1" applyFill="1" applyBorder="1" applyAlignment="1">
      <alignment horizontal="center" vertical="center" wrapText="1"/>
    </xf>
    <xf numFmtId="0" fontId="20" fillId="40" borderId="12" xfId="0" applyFont="1" applyFill="1" applyBorder="1" applyAlignment="1">
      <alignment horizontal="center" vertical="center" wrapText="1"/>
    </xf>
    <xf numFmtId="0" fontId="20" fillId="40" borderId="11" xfId="0" applyFont="1" applyFill="1" applyBorder="1" applyAlignment="1">
      <alignment horizontal="center" vertical="center" wrapText="1"/>
    </xf>
    <xf numFmtId="0" fontId="21" fillId="36" borderId="11" xfId="0" applyFont="1" applyFill="1" applyBorder="1" applyAlignment="1">
      <alignment horizontal="center" textRotation="90" wrapText="1"/>
    </xf>
    <xf numFmtId="0" fontId="18" fillId="35" borderId="11" xfId="0" applyFont="1" applyFill="1" applyBorder="1" applyAlignment="1">
      <alignment horizontal="center" textRotation="90" wrapText="1"/>
    </xf>
    <xf numFmtId="0" fontId="14" fillId="41" borderId="11" xfId="0" applyFont="1" applyFill="1" applyBorder="1" applyAlignment="1">
      <alignment horizontal="center" textRotation="90" wrapText="1"/>
    </xf>
    <xf numFmtId="0" fontId="18" fillId="39" borderId="11" xfId="0" applyFont="1" applyFill="1" applyBorder="1" applyAlignment="1">
      <alignment horizontal="center" textRotation="90" wrapText="1"/>
    </xf>
    <xf numFmtId="0" fontId="19" fillId="42" borderId="11" xfId="0" applyFont="1" applyFill="1" applyBorder="1" applyAlignment="1">
      <alignment horizontal="center" textRotation="90" wrapText="1"/>
    </xf>
    <xf numFmtId="0" fontId="19" fillId="43" borderId="13" xfId="0" applyFont="1" applyFill="1" applyBorder="1" applyAlignment="1">
      <alignment horizontal="center" textRotation="90" wrapText="1"/>
    </xf>
    <xf numFmtId="0" fontId="0" fillId="44" borderId="11" xfId="0" applyFill="1" applyBorder="1" applyAlignment="1">
      <alignment vertical="center" wrapText="1"/>
    </xf>
    <xf numFmtId="0" fontId="0" fillId="36" borderId="11" xfId="0" applyFill="1" applyBorder="1" applyAlignment="1">
      <alignment horizontal="center" vertical="center" wrapText="1"/>
    </xf>
    <xf numFmtId="164" fontId="0" fillId="41" borderId="11" xfId="0" applyNumberFormat="1" applyFill="1" applyBorder="1" applyAlignment="1">
      <alignment vertical="center" wrapText="1"/>
    </xf>
    <xf numFmtId="164" fontId="0" fillId="44" borderId="11" xfId="0" applyNumberFormat="1" applyFill="1" applyBorder="1" applyAlignment="1">
      <alignment vertical="center" wrapText="1"/>
    </xf>
    <xf numFmtId="0" fontId="0" fillId="45" borderId="11" xfId="0" applyFill="1" applyBorder="1" applyAlignment="1">
      <alignment vertical="center" wrapText="1"/>
    </xf>
    <xf numFmtId="0" fontId="0" fillId="45" borderId="11" xfId="0" applyFill="1" applyBorder="1" applyAlignment="1">
      <alignment horizontal="center" vertical="center" wrapText="1"/>
    </xf>
    <xf numFmtId="0" fontId="0" fillId="41" borderId="11" xfId="0" applyFill="1" applyBorder="1" applyAlignment="1">
      <alignment horizontal="center" vertical="center" wrapText="1"/>
    </xf>
    <xf numFmtId="0" fontId="0" fillId="44" borderId="12" xfId="0" applyFill="1" applyBorder="1" applyAlignment="1">
      <alignment vertical="center" wrapText="1"/>
    </xf>
    <xf numFmtId="0" fontId="0" fillId="44" borderId="11" xfId="0" applyFill="1" applyBorder="1" applyAlignment="1">
      <alignment wrapText="1"/>
    </xf>
    <xf numFmtId="0" fontId="0" fillId="41" borderId="11" xfId="0" applyFill="1" applyBorder="1" applyAlignment="1">
      <alignment vertical="center" wrapText="1"/>
    </xf>
    <xf numFmtId="0" fontId="0" fillId="45" borderId="12" xfId="0" applyFill="1" applyBorder="1" applyAlignment="1">
      <alignment vertical="center" wrapText="1"/>
    </xf>
    <xf numFmtId="0" fontId="0" fillId="44" borderId="11" xfId="0" applyFill="1" applyBorder="1" applyAlignment="1">
      <alignment horizontal="center" vertical="center" wrapText="1"/>
    </xf>
    <xf numFmtId="164" fontId="0" fillId="44" borderId="11" xfId="0" applyNumberFormat="1" applyFill="1" applyBorder="1" applyAlignment="1">
      <alignment horizontal="center" vertical="center" wrapText="1"/>
    </xf>
    <xf numFmtId="164" fontId="0" fillId="45" borderId="11" xfId="0" applyNumberFormat="1" applyFill="1" applyBorder="1" applyAlignment="1">
      <alignment horizontal="center" vertical="center" wrapText="1"/>
    </xf>
    <xf numFmtId="0" fontId="0" fillId="45" borderId="11" xfId="0" applyFill="1" applyBorder="1" applyAlignment="1">
      <alignment wrapText="1"/>
    </xf>
    <xf numFmtId="164" fontId="0" fillId="45" borderId="11" xfId="0" applyNumberFormat="1" applyFill="1" applyBorder="1" applyAlignment="1">
      <alignment vertical="center" wrapText="1"/>
    </xf>
    <xf numFmtId="164" fontId="0" fillId="41" borderId="11" xfId="0" applyNumberFormat="1" applyFill="1" applyBorder="1" applyAlignment="1">
      <alignment horizontal="center" vertical="center" wrapText="1"/>
    </xf>
    <xf numFmtId="2" fontId="0" fillId="41" borderId="11" xfId="0" applyNumberFormat="1" applyFill="1" applyBorder="1" applyAlignment="1">
      <alignment vertical="center" wrapText="1"/>
    </xf>
    <xf numFmtId="0" fontId="0" fillId="44" borderId="15" xfId="0" applyFill="1" applyBorder="1" applyAlignment="1">
      <alignment vertical="center" wrapText="1"/>
    </xf>
    <xf numFmtId="0" fontId="0" fillId="36" borderId="15" xfId="0" applyFill="1" applyBorder="1" applyAlignment="1">
      <alignment horizontal="center" vertical="center" wrapText="1"/>
    </xf>
    <xf numFmtId="0" fontId="0" fillId="44" borderId="15" xfId="0" applyFill="1" applyBorder="1" applyAlignment="1">
      <alignment horizontal="center" vertical="center" wrapText="1"/>
    </xf>
    <xf numFmtId="0" fontId="0" fillId="41" borderId="15" xfId="0" applyFill="1" applyBorder="1" applyAlignment="1">
      <alignment horizontal="center" vertical="center" wrapText="1"/>
    </xf>
    <xf numFmtId="0" fontId="23" fillId="0" borderId="0" xfId="0" applyFont="1"/>
    <xf numFmtId="0" fontId="24" fillId="33" borderId="10" xfId="0" applyFont="1" applyFill="1" applyBorder="1" applyAlignment="1">
      <alignment horizontal="center" vertical="center" wrapText="1"/>
    </xf>
    <xf numFmtId="0" fontId="25" fillId="0" borderId="0" xfId="0" applyFont="1"/>
    <xf numFmtId="0" fontId="23" fillId="0" borderId="12" xfId="0" applyFont="1" applyBorder="1" applyAlignment="1">
      <alignment wrapText="1"/>
    </xf>
    <xf numFmtId="0" fontId="23" fillId="0" borderId="11" xfId="0" applyFont="1" applyBorder="1" applyAlignment="1">
      <alignment wrapText="1"/>
    </xf>
    <xf numFmtId="0" fontId="23" fillId="0" borderId="13" xfId="0" applyFont="1" applyBorder="1" applyAlignment="1">
      <alignment wrapText="1"/>
    </xf>
    <xf numFmtId="0" fontId="0" fillId="44" borderId="40" xfId="0" applyFill="1" applyBorder="1" applyAlignment="1">
      <alignment horizontal="center" vertical="center" wrapText="1"/>
    </xf>
    <xf numFmtId="0" fontId="0" fillId="45" borderId="40" xfId="0" applyFill="1" applyBorder="1" applyAlignment="1">
      <alignment horizontal="center" vertical="center" wrapText="1"/>
    </xf>
    <xf numFmtId="164" fontId="26" fillId="34" borderId="11" xfId="0" applyNumberFormat="1" applyFont="1" applyFill="1" applyBorder="1" applyAlignment="1">
      <alignment horizontal="center" vertical="center" wrapText="1"/>
    </xf>
    <xf numFmtId="164" fontId="27" fillId="0" borderId="11" xfId="0" applyNumberFormat="1" applyFont="1" applyBorder="1" applyAlignment="1">
      <alignment horizontal="center" vertical="center" wrapText="1"/>
    </xf>
    <xf numFmtId="0" fontId="26" fillId="34" borderId="11" xfId="0" applyFont="1" applyFill="1" applyBorder="1" applyAlignment="1">
      <alignment horizontal="center" vertical="center" wrapText="1"/>
    </xf>
    <xf numFmtId="0" fontId="27" fillId="0" borderId="11" xfId="0" applyFont="1" applyBorder="1" applyAlignment="1">
      <alignment horizontal="center" vertical="center" wrapText="1"/>
    </xf>
    <xf numFmtId="164" fontId="27" fillId="0" borderId="15" xfId="0" applyNumberFormat="1" applyFont="1" applyBorder="1" applyAlignment="1">
      <alignment horizontal="center" vertical="center" wrapText="1"/>
    </xf>
    <xf numFmtId="0" fontId="26" fillId="34" borderId="12" xfId="0" applyFont="1" applyFill="1" applyBorder="1" applyAlignment="1">
      <alignment horizontal="left" wrapText="1"/>
    </xf>
    <xf numFmtId="0" fontId="26" fillId="34" borderId="11" xfId="0" applyFont="1" applyFill="1" applyBorder="1" applyAlignment="1">
      <alignment horizontal="right" wrapText="1"/>
    </xf>
    <xf numFmtId="0" fontId="26" fillId="34" borderId="13" xfId="0" applyFont="1" applyFill="1" applyBorder="1" applyAlignment="1">
      <alignment horizontal="right" wrapText="1"/>
    </xf>
    <xf numFmtId="0" fontId="27" fillId="0" borderId="12" xfId="0" applyFont="1" applyBorder="1" applyAlignment="1">
      <alignment wrapText="1"/>
    </xf>
    <xf numFmtId="0" fontId="27" fillId="0" borderId="11" xfId="0" applyFont="1" applyBorder="1" applyAlignment="1">
      <alignment wrapText="1"/>
    </xf>
    <xf numFmtId="0" fontId="27" fillId="0" borderId="13" xfId="0" applyFont="1" applyBorder="1" applyAlignment="1">
      <alignment wrapText="1"/>
    </xf>
    <xf numFmtId="0" fontId="27" fillId="0" borderId="14" xfId="0" applyFont="1" applyBorder="1" applyAlignment="1">
      <alignment wrapText="1"/>
    </xf>
    <xf numFmtId="0" fontId="27" fillId="0" borderId="15" xfId="0" applyFont="1" applyBorder="1" applyAlignment="1">
      <alignment wrapText="1"/>
    </xf>
    <xf numFmtId="0" fontId="27" fillId="0" borderId="16" xfId="0" applyFont="1" applyBorder="1" applyAlignment="1">
      <alignment wrapText="1"/>
    </xf>
    <xf numFmtId="164" fontId="23" fillId="36" borderId="11" xfId="0" applyNumberFormat="1" applyFont="1" applyFill="1" applyBorder="1" applyAlignment="1">
      <alignment horizontal="center" vertical="center" wrapText="1"/>
    </xf>
    <xf numFmtId="0" fontId="26" fillId="34" borderId="12" xfId="0" applyFont="1" applyFill="1" applyBorder="1" applyAlignment="1">
      <alignment horizontal="left" vertical="center" wrapText="1"/>
    </xf>
    <xf numFmtId="0" fontId="27" fillId="0" borderId="45" xfId="0" applyFont="1" applyBorder="1" applyAlignment="1">
      <alignment horizontal="lef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30" fillId="36" borderId="45" xfId="0" applyFont="1" applyFill="1" applyBorder="1" applyAlignment="1">
      <alignment horizontal="center"/>
    </xf>
    <xf numFmtId="0" fontId="30" fillId="36" borderId="46" xfId="0" applyFont="1" applyFill="1" applyBorder="1" applyAlignment="1">
      <alignment horizontal="center"/>
    </xf>
    <xf numFmtId="0" fontId="30" fillId="36" borderId="47" xfId="0" applyFont="1" applyFill="1" applyBorder="1" applyAlignment="1">
      <alignment horizontal="center"/>
    </xf>
    <xf numFmtId="0" fontId="29" fillId="0" borderId="45" xfId="0" applyFont="1" applyBorder="1" applyAlignment="1">
      <alignment horizontal="left"/>
    </xf>
    <xf numFmtId="0" fontId="29" fillId="0" borderId="46" xfId="0" applyFont="1" applyBorder="1" applyAlignment="1">
      <alignment horizontal="left"/>
    </xf>
    <xf numFmtId="0" fontId="29" fillId="0" borderId="47" xfId="0" applyFont="1" applyBorder="1" applyAlignment="1">
      <alignment horizontal="left"/>
    </xf>
    <xf numFmtId="0" fontId="23" fillId="36" borderId="45" xfId="0" applyFont="1" applyFill="1" applyBorder="1" applyAlignment="1">
      <alignment horizontal="center"/>
    </xf>
    <xf numFmtId="0" fontId="23" fillId="36" borderId="46" xfId="0" applyFont="1" applyFill="1" applyBorder="1" applyAlignment="1">
      <alignment horizontal="center"/>
    </xf>
    <xf numFmtId="0" fontId="23" fillId="36" borderId="47" xfId="0" applyFont="1" applyFill="1" applyBorder="1" applyAlignment="1">
      <alignment horizontal="center"/>
    </xf>
    <xf numFmtId="0" fontId="31" fillId="37" borderId="19" xfId="0" applyFont="1" applyFill="1" applyBorder="1" applyAlignment="1">
      <alignment horizontal="center" wrapText="1"/>
    </xf>
    <xf numFmtId="0" fontId="31" fillId="37" borderId="20" xfId="0" applyFont="1" applyFill="1" applyBorder="1" applyAlignment="1">
      <alignment horizontal="center" wrapText="1"/>
    </xf>
    <xf numFmtId="0" fontId="31" fillId="37" borderId="21" xfId="0" applyFont="1" applyFill="1" applyBorder="1" applyAlignment="1">
      <alignment horizontal="center" wrapText="1"/>
    </xf>
    <xf numFmtId="0" fontId="31" fillId="38" borderId="19" xfId="0" applyFont="1" applyFill="1" applyBorder="1" applyAlignment="1">
      <alignment horizontal="center" wrapText="1"/>
    </xf>
    <xf numFmtId="0" fontId="31" fillId="38" borderId="20" xfId="0" applyFont="1" applyFill="1" applyBorder="1" applyAlignment="1">
      <alignment horizontal="center" wrapText="1"/>
    </xf>
    <xf numFmtId="0" fontId="31" fillId="38" borderId="21" xfId="0" applyFont="1" applyFill="1" applyBorder="1" applyAlignment="1">
      <alignment horizontal="center" wrapText="1"/>
    </xf>
    <xf numFmtId="0" fontId="28" fillId="39" borderId="19" xfId="0" applyFont="1" applyFill="1" applyBorder="1" applyAlignment="1">
      <alignment horizontal="center" wrapText="1"/>
    </xf>
    <xf numFmtId="0" fontId="28" fillId="39" borderId="20" xfId="0" applyFont="1" applyFill="1" applyBorder="1" applyAlignment="1">
      <alignment horizontal="center" wrapText="1"/>
    </xf>
    <xf numFmtId="0" fontId="28" fillId="39" borderId="22" xfId="0" applyFont="1" applyFill="1" applyBorder="1" applyAlignment="1">
      <alignment horizontal="center" wrapText="1"/>
    </xf>
    <xf numFmtId="0" fontId="22" fillId="43" borderId="23" xfId="0" applyFont="1" applyFill="1" applyBorder="1" applyAlignment="1">
      <alignment wrapText="1"/>
    </xf>
    <xf numFmtId="0" fontId="22" fillId="43" borderId="24" xfId="0" applyFont="1" applyFill="1" applyBorder="1" applyAlignment="1">
      <alignment wrapText="1"/>
    </xf>
    <xf numFmtId="0" fontId="22" fillId="43" borderId="25" xfId="0" applyFont="1" applyFill="1" applyBorder="1" applyAlignment="1">
      <alignment wrapText="1"/>
    </xf>
    <xf numFmtId="0" fontId="0" fillId="44" borderId="26" xfId="0" applyFill="1" applyBorder="1" applyAlignment="1">
      <alignment vertical="center" wrapText="1"/>
    </xf>
    <xf numFmtId="0" fontId="0" fillId="44" borderId="29" xfId="0" applyFill="1" applyBorder="1" applyAlignment="1">
      <alignment vertical="center" wrapText="1"/>
    </xf>
    <xf numFmtId="0" fontId="0" fillId="44" borderId="32" xfId="0" applyFill="1" applyBorder="1" applyAlignment="1">
      <alignment vertical="center" wrapText="1"/>
    </xf>
    <xf numFmtId="0" fontId="0" fillId="44" borderId="27" xfId="0" applyFill="1" applyBorder="1" applyAlignment="1">
      <alignment vertical="center" wrapText="1"/>
    </xf>
    <xf numFmtId="0" fontId="0" fillId="44" borderId="30" xfId="0" applyFill="1" applyBorder="1" applyAlignment="1">
      <alignment vertical="center" wrapText="1"/>
    </xf>
    <xf numFmtId="0" fontId="0" fillId="44" borderId="33" xfId="0" applyFill="1" applyBorder="1" applyAlignment="1">
      <alignment vertical="center" wrapText="1"/>
    </xf>
    <xf numFmtId="0" fontId="0" fillId="45" borderId="28" xfId="0" applyFill="1" applyBorder="1" applyAlignment="1">
      <alignment vertical="center" wrapText="1"/>
    </xf>
    <xf numFmtId="0" fontId="0" fillId="45" borderId="31" xfId="0" applyFill="1" applyBorder="1" applyAlignment="1">
      <alignment vertical="center" wrapText="1"/>
    </xf>
    <xf numFmtId="0" fontId="0" fillId="45" borderId="34" xfId="0" applyFill="1" applyBorder="1" applyAlignment="1">
      <alignment vertical="center" wrapText="1"/>
    </xf>
    <xf numFmtId="0" fontId="0" fillId="45" borderId="26" xfId="0" applyFill="1" applyBorder="1" applyAlignment="1">
      <alignment vertical="center" wrapText="1"/>
    </xf>
    <xf numFmtId="0" fontId="0" fillId="45" borderId="29" xfId="0" applyFill="1" applyBorder="1" applyAlignment="1">
      <alignment vertical="center" wrapText="1"/>
    </xf>
    <xf numFmtId="0" fontId="0" fillId="45" borderId="32" xfId="0" applyFill="1" applyBorder="1" applyAlignment="1">
      <alignment vertical="center" wrapText="1"/>
    </xf>
    <xf numFmtId="0" fontId="0" fillId="45" borderId="27" xfId="0" applyFill="1" applyBorder="1" applyAlignment="1">
      <alignment vertical="center" wrapText="1"/>
    </xf>
    <xf numFmtId="0" fontId="0" fillId="45" borderId="30" xfId="0" applyFill="1" applyBorder="1" applyAlignment="1">
      <alignment vertical="center" wrapText="1"/>
    </xf>
    <xf numFmtId="0" fontId="0" fillId="45" borderId="33" xfId="0" applyFill="1" applyBorder="1" applyAlignment="1">
      <alignment vertical="center" wrapText="1"/>
    </xf>
    <xf numFmtId="164" fontId="0" fillId="44" borderId="27" xfId="0" applyNumberFormat="1" applyFill="1" applyBorder="1" applyAlignment="1">
      <alignment vertical="center" wrapText="1"/>
    </xf>
    <xf numFmtId="164" fontId="0" fillId="44" borderId="30" xfId="0" applyNumberFormat="1" applyFill="1" applyBorder="1" applyAlignment="1">
      <alignment vertical="center" wrapText="1"/>
    </xf>
    <xf numFmtId="164" fontId="0" fillId="44" borderId="33" xfId="0" applyNumberFormat="1" applyFill="1" applyBorder="1" applyAlignment="1">
      <alignment vertical="center" wrapText="1"/>
    </xf>
    <xf numFmtId="0" fontId="0" fillId="44" borderId="27" xfId="0" applyFill="1" applyBorder="1" applyAlignment="1">
      <alignment horizontal="center" vertical="center" wrapText="1"/>
    </xf>
    <xf numFmtId="0" fontId="0" fillId="44" borderId="30" xfId="0" applyFill="1" applyBorder="1" applyAlignment="1">
      <alignment horizontal="center" vertical="center" wrapText="1"/>
    </xf>
    <xf numFmtId="0" fontId="0" fillId="44" borderId="33" xfId="0" applyFill="1" applyBorder="1" applyAlignment="1">
      <alignment horizontal="center" vertical="center" wrapText="1"/>
    </xf>
    <xf numFmtId="0" fontId="0" fillId="44" borderId="26" xfId="0" applyFill="1" applyBorder="1" applyAlignment="1">
      <alignment horizontal="center" vertical="center" wrapText="1"/>
    </xf>
    <xf numFmtId="0" fontId="0" fillId="44" borderId="29" xfId="0" applyFill="1" applyBorder="1" applyAlignment="1">
      <alignment horizontal="center" vertical="center" wrapText="1"/>
    </xf>
    <xf numFmtId="0" fontId="0" fillId="44" borderId="32" xfId="0" applyFill="1" applyBorder="1" applyAlignment="1">
      <alignment horizontal="center" vertical="center" wrapText="1"/>
    </xf>
    <xf numFmtId="164" fontId="0" fillId="45" borderId="28" xfId="0" applyNumberFormat="1" applyFill="1" applyBorder="1" applyAlignment="1">
      <alignment vertical="center" wrapText="1"/>
    </xf>
    <xf numFmtId="164" fontId="0" fillId="45" borderId="31" xfId="0" applyNumberFormat="1" applyFill="1" applyBorder="1" applyAlignment="1">
      <alignment vertical="center" wrapText="1"/>
    </xf>
    <xf numFmtId="164" fontId="0" fillId="45" borderId="34" xfId="0" applyNumberFormat="1" applyFill="1" applyBorder="1" applyAlignment="1">
      <alignment vertical="center" wrapText="1"/>
    </xf>
    <xf numFmtId="164" fontId="0" fillId="45" borderId="27" xfId="0" applyNumberFormat="1" applyFill="1" applyBorder="1" applyAlignment="1">
      <alignment horizontal="center" vertical="center" wrapText="1"/>
    </xf>
    <xf numFmtId="164" fontId="0" fillId="45" borderId="33" xfId="0" applyNumberFormat="1" applyFill="1" applyBorder="1" applyAlignment="1">
      <alignment horizontal="center" vertical="center" wrapText="1"/>
    </xf>
    <xf numFmtId="0" fontId="0" fillId="44" borderId="38" xfId="0" applyFill="1" applyBorder="1" applyAlignment="1">
      <alignment horizontal="center" vertical="center" wrapText="1"/>
    </xf>
    <xf numFmtId="0" fontId="0" fillId="44" borderId="36" xfId="0" applyFill="1" applyBorder="1" applyAlignment="1">
      <alignment horizontal="center" vertical="center" wrapText="1"/>
    </xf>
    <xf numFmtId="0" fontId="0" fillId="44" borderId="37" xfId="0" applyFill="1" applyBorder="1" applyAlignment="1">
      <alignment horizontal="center" vertical="center" wrapText="1"/>
    </xf>
    <xf numFmtId="164" fontId="0" fillId="45" borderId="27" xfId="0" applyNumberFormat="1" applyFill="1" applyBorder="1" applyAlignment="1">
      <alignment vertical="center" wrapText="1"/>
    </xf>
    <xf numFmtId="164" fontId="0" fillId="45" borderId="33" xfId="0" applyNumberFormat="1" applyFill="1" applyBorder="1" applyAlignment="1">
      <alignment vertical="center" wrapText="1"/>
    </xf>
    <xf numFmtId="0" fontId="22" fillId="43" borderId="44" xfId="0" applyFont="1" applyFill="1" applyBorder="1" applyAlignment="1">
      <alignment wrapText="1"/>
    </xf>
    <xf numFmtId="0" fontId="0" fillId="45" borderId="38" xfId="0" applyFill="1" applyBorder="1" applyAlignment="1">
      <alignment horizontal="center" vertical="center" wrapText="1"/>
    </xf>
    <xf numFmtId="0" fontId="0" fillId="45" borderId="36" xfId="0" applyFill="1" applyBorder="1" applyAlignment="1">
      <alignment horizontal="center" vertical="center" wrapText="1"/>
    </xf>
    <xf numFmtId="0" fontId="0" fillId="45" borderId="37" xfId="0" applyFill="1" applyBorder="1" applyAlignment="1">
      <alignment horizontal="center" vertical="center" wrapText="1"/>
    </xf>
    <xf numFmtId="0" fontId="32" fillId="36" borderId="45" xfId="0" applyFont="1" applyFill="1" applyBorder="1" applyAlignment="1">
      <alignment horizontal="center"/>
    </xf>
    <xf numFmtId="0" fontId="32" fillId="36" borderId="46" xfId="0" applyFont="1" applyFill="1" applyBorder="1" applyAlignment="1">
      <alignment horizontal="center"/>
    </xf>
    <xf numFmtId="0" fontId="32" fillId="36" borderId="47" xfId="0" applyFont="1" applyFill="1" applyBorder="1" applyAlignment="1">
      <alignment horizontal="center"/>
    </xf>
    <xf numFmtId="0" fontId="0" fillId="0" borderId="41" xfId="0" applyBorder="1" applyAlignment="1">
      <alignment horizontal="center" vertical="center" textRotation="91"/>
    </xf>
    <xf numFmtId="0" fontId="0" fillId="0" borderId="42" xfId="0" applyBorder="1" applyAlignment="1">
      <alignment horizontal="center" vertical="center" textRotation="91"/>
    </xf>
    <xf numFmtId="0" fontId="0" fillId="0" borderId="43" xfId="0" applyBorder="1" applyAlignment="1">
      <alignment horizontal="center" vertical="center" textRotation="91"/>
    </xf>
    <xf numFmtId="0" fontId="0" fillId="44" borderId="35" xfId="0" applyFill="1" applyBorder="1" applyAlignment="1">
      <alignment vertical="center" wrapText="1"/>
    </xf>
    <xf numFmtId="164" fontId="0" fillId="44" borderId="38" xfId="0" applyNumberFormat="1" applyFill="1" applyBorder="1" applyAlignment="1">
      <alignment horizontal="center" vertical="center" wrapText="1"/>
    </xf>
    <xf numFmtId="164" fontId="0" fillId="44" borderId="36" xfId="0" applyNumberFormat="1" applyFill="1" applyBorder="1" applyAlignment="1">
      <alignment horizontal="center" vertical="center" wrapText="1"/>
    </xf>
    <xf numFmtId="164" fontId="0" fillId="44" borderId="39" xfId="0" applyNumberFormat="1" applyFill="1" applyBorder="1" applyAlignment="1">
      <alignment horizontal="center" vertical="center" wrapText="1"/>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_rels/data2.xml.rels><?xml version="1.0" encoding="UTF-8" standalone="yes"?>
<Relationships xmlns="http://schemas.openxmlformats.org/package/2006/relationships"><Relationship Id="rId8" Type="http://schemas.openxmlformats.org/officeDocument/2006/relationships/hyperlink" Target="https://toros.edu.tr/sayfalar/meslek-yuksekokulu-stratejik-planlar" TargetMode="External"/><Relationship Id="rId3" Type="http://schemas.openxmlformats.org/officeDocument/2006/relationships/hyperlink" Target="https://toros.edu.tr/sayfalar/saglik-bilimleri-fakultesi-sbf-stratejik-plan" TargetMode="External"/><Relationship Id="rId7" Type="http://schemas.openxmlformats.org/officeDocument/2006/relationships/hyperlink" Target="https://toros.edu.tr/sayfalar/saglik-hizmetleri-meslek-yuksekokulu-stratejik-planlar" TargetMode="External"/><Relationship Id="rId2" Type="http://schemas.openxmlformats.org/officeDocument/2006/relationships/hyperlink" Target="https://toros.edu.tr/sayfalar/muhendislik-fakultesi-mf-stratejik-plan" TargetMode="External"/><Relationship Id="rId1" Type="http://schemas.openxmlformats.org/officeDocument/2006/relationships/hyperlink" Target="https://toros.edu.tr/storage/files/45/Rekt%C3%B6rl%C3%BCk%20(%C4%B0dari%20Birimler)%20SP.pdf" TargetMode="External"/><Relationship Id="rId6" Type="http://schemas.openxmlformats.org/officeDocument/2006/relationships/hyperlink" Target="https://toros.edu.tr/sayfalar/lisansustu-egitim-enstitusu-kalite-guvence-sistemi-stratejik-plan" TargetMode="External"/><Relationship Id="rId5" Type="http://schemas.openxmlformats.org/officeDocument/2006/relationships/hyperlink" Target="https://toros.edu.tr/sayfalar/yabanci-diller-yuksekokulu-stratejik-plan" TargetMode="External"/><Relationship Id="rId4" Type="http://schemas.openxmlformats.org/officeDocument/2006/relationships/hyperlink" Target="https://toros.edu.tr/sayfalar/iktisadi-idari-ve-sosyal-bilimler-fakultesi-iisbf-stratejik-plan" TargetMode="External"/><Relationship Id="rId9" Type="http://schemas.openxmlformats.org/officeDocument/2006/relationships/hyperlink" Target="https://toros.edu.tr/sayfalar/guzel-sanatlar-tasarim-ve-mimarlik-fakultesi-stratejik-plan" TargetMode="Externa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4">
  <dgm:title val=""/>
  <dgm:desc val=""/>
  <dgm:catLst>
    <dgm:cat type="colorful" pri="10400"/>
  </dgm:catLst>
  <dgm:styleLbl name="node0">
    <dgm:fillClrLst meth="repeat">
      <a:schemeClr val="accent3"/>
    </dgm:fillClrLst>
    <dgm:linClrLst meth="repeat">
      <a:schemeClr val="lt1"/>
    </dgm:linClrLst>
    <dgm:effectClrLst/>
    <dgm:txLinClrLst/>
    <dgm:txFillClrLst/>
    <dgm:txEffectClrLst/>
  </dgm:styleLbl>
  <dgm:styleLbl name="node1">
    <dgm:fillClrLst>
      <a:schemeClr val="accent4"/>
      <a:schemeClr val="accent5"/>
    </dgm:fillClrLst>
    <dgm:linClrLst meth="repeat">
      <a:schemeClr val="lt1"/>
    </dgm:linClrLst>
    <dgm:effectClrLst/>
    <dgm:txLinClrLst/>
    <dgm:txFillClrLst/>
    <dgm:txEffectClrLst/>
  </dgm:styleLbl>
  <dgm:styleLbl name="alignNode1">
    <dgm:fillClrLst>
      <a:schemeClr val="accent4"/>
      <a:schemeClr val="accent5"/>
    </dgm:fillClrLst>
    <dgm:linClrLst>
      <a:schemeClr val="accent4"/>
      <a:schemeClr val="accent5"/>
    </dgm:linClrLst>
    <dgm:effectClrLst/>
    <dgm:txLinClrLst/>
    <dgm:txFillClrLst/>
    <dgm:txEffectClrLst/>
  </dgm:styleLbl>
  <dgm:styleLbl name="lnNode1">
    <dgm:fillClrLst>
      <a:schemeClr val="accent4"/>
      <a:schemeClr val="accent5"/>
    </dgm:fillClrLst>
    <dgm:linClrLst meth="repeat">
      <a:schemeClr val="lt1"/>
    </dgm:linClrLst>
    <dgm:effectClrLst/>
    <dgm:txLinClrLst/>
    <dgm:txFillClrLst/>
    <dgm:txEffectClrLst/>
  </dgm:styleLbl>
  <dgm:styleLbl name="vennNode1">
    <dgm:fillClrLst>
      <a:schemeClr val="accent4">
        <a:alpha val="50000"/>
      </a:schemeClr>
      <a:schemeClr val="accent5">
        <a:alpha val="50000"/>
      </a:schemeClr>
    </dgm:fillClrLst>
    <dgm:linClrLst meth="repeat">
      <a:schemeClr val="lt1"/>
    </dgm:linClrLst>
    <dgm:effectClrLst/>
    <dgm:txLinClrLst/>
    <dgm:txFillClrLst/>
    <dgm:txEffectClrLst/>
  </dgm:styleLbl>
  <dgm:styleLbl name="node2">
    <dgm:fillClrLst>
      <a:schemeClr val="accent5"/>
    </dgm:fillClrLst>
    <dgm:linClrLst meth="repeat">
      <a:schemeClr val="lt1"/>
    </dgm:linClrLst>
    <dgm:effectClrLst/>
    <dgm:txLinClrLst/>
    <dgm:txFillClrLst/>
    <dgm:txEffectClrLst/>
  </dgm:styleLbl>
  <dgm:styleLbl name="node3">
    <dgm:fillClrLst>
      <a:schemeClr val="accent6"/>
    </dgm:fillClrLst>
    <dgm:linClrLst meth="repeat">
      <a:schemeClr val="lt1"/>
    </dgm:linClrLst>
    <dgm:effectClrLst/>
    <dgm:txLinClrLst/>
    <dgm:txFillClrLst/>
    <dgm:txEffectClrLst/>
  </dgm:styleLbl>
  <dgm:styleLbl name="node4">
    <dgm:fillClrLst>
      <a:schemeClr val="accent1"/>
    </dgm:fillClrLst>
    <dgm:linClrLst meth="repeat">
      <a:schemeClr val="lt1"/>
    </dgm:linClrLst>
    <dgm:effectClrLst/>
    <dgm:txLinClrLst/>
    <dgm:txFillClrLst/>
    <dgm:txEffectClrLst/>
  </dgm:styleLbl>
  <dgm:styleLbl name="fgImgPlace1">
    <dgm:fillClrLst>
      <a:schemeClr val="accent4">
        <a:tint val="50000"/>
      </a:schemeClr>
      <a:schemeClr val="accent5">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4">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4"/>
      <a:schemeClr val="accent5"/>
    </dgm:fillClrLst>
    <dgm:linClrLst meth="repeat">
      <a:schemeClr val="lt1"/>
    </dgm:linClrLst>
    <dgm:effectClrLst/>
    <dgm:txLinClrLst/>
    <dgm:txFillClrLst/>
    <dgm:txEffectClrLst/>
  </dgm:styleLbl>
  <dgm:styleLbl name="fgSibTrans2D1">
    <dgm:fillClrLst>
      <a:schemeClr val="accent4"/>
      <a:schemeClr val="accent5"/>
    </dgm:fillClrLst>
    <dgm:linClrLst meth="repeat">
      <a:schemeClr val="lt1"/>
    </dgm:linClrLst>
    <dgm:effectClrLst/>
    <dgm:txLinClrLst/>
    <dgm:txFillClrLst meth="repeat">
      <a:schemeClr val="lt1"/>
    </dgm:txFillClrLst>
    <dgm:txEffectClrLst/>
  </dgm:styleLbl>
  <dgm:styleLbl name="bgSibTrans2D1">
    <dgm:fillClrLst>
      <a:schemeClr val="accent4"/>
      <a:schemeClr val="accent5"/>
    </dgm:fillClrLst>
    <dgm:linClrLst meth="repeat">
      <a:schemeClr val="lt1"/>
    </dgm:linClrLst>
    <dgm:effectClrLst/>
    <dgm:txLinClrLst/>
    <dgm:txFillClrLst meth="repeat">
      <a:schemeClr val="lt1"/>
    </dgm:txFillClrLst>
    <dgm:txEffectClrLst/>
  </dgm:styleLbl>
  <dgm:styleLbl name="sibTrans1D1">
    <dgm:fillClrLst/>
    <dgm:linClrLst>
      <a:schemeClr val="accent4"/>
      <a:schemeClr val="accent5"/>
    </dgm:linClrLst>
    <dgm:effectClrLst/>
    <dgm:txLinClrLst/>
    <dgm:txFillClrLst meth="repeat">
      <a:schemeClr val="tx1"/>
    </dgm:txFillClrLst>
    <dgm:txEffectClrLst/>
  </dgm:styleLbl>
  <dgm:styleLbl name="callout">
    <dgm:fillClrLst meth="repeat">
      <a:schemeClr val="accent4"/>
    </dgm:fillClrLst>
    <dgm:linClrLst meth="repeat">
      <a:schemeClr val="accent4">
        <a:tint val="50000"/>
      </a:schemeClr>
    </dgm:linClrLst>
    <dgm:effectClrLst/>
    <dgm:txLinClrLst/>
    <dgm:txFillClrLst meth="repeat">
      <a:schemeClr val="tx1"/>
    </dgm:txFillClrLst>
    <dgm:txEffectClrLst/>
  </dgm:styleLbl>
  <dgm:styleLbl name="asst0">
    <dgm:fillClrLst meth="repeat">
      <a:schemeClr val="accent4"/>
    </dgm:fillClrLst>
    <dgm:linClrLst meth="repeat">
      <a:schemeClr val="lt1">
        <a:shade val="80000"/>
      </a:schemeClr>
    </dgm:linClrLst>
    <dgm:effectClrLst/>
    <dgm:txLinClrLst/>
    <dgm:txFillClrLst/>
    <dgm:txEffectClrLst/>
  </dgm:styleLbl>
  <dgm:styleLbl name="asst1">
    <dgm:fillClrLst meth="repeat">
      <a:schemeClr val="accent5"/>
    </dgm:fillClrLst>
    <dgm:linClrLst meth="repeat">
      <a:schemeClr val="lt1">
        <a:shade val="80000"/>
      </a:schemeClr>
    </dgm:linClrLst>
    <dgm:effectClrLst/>
    <dgm:txLinClrLst/>
    <dgm:txFillClrLst/>
    <dgm:txEffectClrLst/>
  </dgm:styleLbl>
  <dgm:styleLbl name="asst2">
    <dgm:fillClrLst>
      <a:schemeClr val="accent6"/>
    </dgm:fillClrLst>
    <dgm:linClrLst meth="repeat">
      <a:schemeClr val="lt1"/>
    </dgm:linClrLst>
    <dgm:effectClrLst/>
    <dgm:txLinClrLst/>
    <dgm:txFillClrLst/>
    <dgm:txEffectClrLst/>
  </dgm:styleLbl>
  <dgm:styleLbl name="asst3">
    <dgm:fillClrLst>
      <a:schemeClr val="accent1"/>
    </dgm:fillClrLst>
    <dgm:linClrLst meth="repeat">
      <a:schemeClr val="lt1"/>
    </dgm:linClrLst>
    <dgm:effectClrLst/>
    <dgm:txLinClrLst/>
    <dgm:txFillClrLst/>
    <dgm:txEffectClrLst/>
  </dgm:styleLbl>
  <dgm:styleLbl name="asst4">
    <dgm:fillClrLst>
      <a:schemeClr val="accent2"/>
    </dgm:fillClrLst>
    <dgm:linClrLst meth="repeat">
      <a:schemeClr val="lt1"/>
    </dgm:linClrLst>
    <dgm:effectClrLst/>
    <dgm:txLinClrLst/>
    <dgm:txFillClrLst/>
    <dgm:txEffectClrLst/>
  </dgm:styleLbl>
  <dgm:styleLbl name="parChTrans2D1">
    <dgm:fillClrLst meth="repeat">
      <a:schemeClr val="accent4"/>
    </dgm:fillClrLst>
    <dgm:linClrLst meth="repeat">
      <a:schemeClr val="lt1"/>
    </dgm:linClrLst>
    <dgm:effectClrLst/>
    <dgm:txLinClrLst/>
    <dgm:txFillClrLst meth="repeat">
      <a:schemeClr val="lt1"/>
    </dgm:txFillClrLst>
    <dgm:txEffectClrLst/>
  </dgm:styleLbl>
  <dgm:styleLbl name="parChTrans2D2">
    <dgm:fillClrLst meth="repeat">
      <a:schemeClr val="accent5"/>
    </dgm:fillClrLst>
    <dgm:linClrLst meth="repeat">
      <a:schemeClr val="lt1"/>
    </dgm:linClrLst>
    <dgm:effectClrLst/>
    <dgm:txLinClrLst/>
    <dgm:txFillClrLst/>
    <dgm:txEffectClrLst/>
  </dgm:styleLbl>
  <dgm:styleLbl name="parChTrans2D3">
    <dgm:fillClrLst meth="repeat">
      <a:schemeClr val="accent5"/>
    </dgm:fillClrLst>
    <dgm:linClrLst meth="repeat">
      <a:schemeClr val="lt1"/>
    </dgm:linClrLst>
    <dgm:effectClrLst/>
    <dgm:txLinClrLst/>
    <dgm:txFillClrLst/>
    <dgm:txEffectClrLst/>
  </dgm:styleLbl>
  <dgm:styleLbl name="parChTrans2D4">
    <dgm:fillClrLst meth="repeat">
      <a:schemeClr val="accent6"/>
    </dgm:fillClrLst>
    <dgm:linClrLst meth="repeat">
      <a:schemeClr val="lt1"/>
    </dgm:linClrLst>
    <dgm:effectClrLst/>
    <dgm:txLinClrLst/>
    <dgm:txFillClrLst meth="repeat">
      <a:schemeClr val="lt1"/>
    </dgm:txFillClrLst>
    <dgm:txEffectClrLst/>
  </dgm:styleLbl>
  <dgm:styleLbl name="parChTrans1D1">
    <dgm:fillClrLst meth="repeat">
      <a:schemeClr val="accent4"/>
    </dgm:fillClrLst>
    <dgm:linClrLst meth="repeat">
      <a:schemeClr val="accent4"/>
    </dgm:linClrLst>
    <dgm:effectClrLst/>
    <dgm:txLinClrLst/>
    <dgm:txFillClrLst meth="repeat">
      <a:schemeClr val="tx1"/>
    </dgm:txFillClrLst>
    <dgm:txEffectClrLst/>
  </dgm:styleLbl>
  <dgm:styleLbl name="parChTrans1D2">
    <dgm:fillClrLst meth="repeat">
      <a:schemeClr val="accent4">
        <a:tint val="90000"/>
      </a:schemeClr>
    </dgm:fillClrLst>
    <dgm:linClrLst meth="repeat">
      <a:schemeClr val="accent5"/>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6"/>
    </dgm:linClrLst>
    <dgm:effectClrLst/>
    <dgm:txLinClrLst/>
    <dgm:txFillClrLst meth="repeat">
      <a:schemeClr val="tx1"/>
    </dgm:txFillClrLst>
    <dgm:txEffectClrLst/>
  </dgm:styleLbl>
  <dgm:styleLbl name="parChTrans1D4">
    <dgm:fillClrLst meth="repeat">
      <a:schemeClr val="accent4">
        <a:tint val="50000"/>
      </a:schemeClr>
    </dgm:fillClrLst>
    <dgm:linClrLst meth="repeat">
      <a:schemeClr val="accent1"/>
    </dgm:linClrLst>
    <dgm:effectClrLst/>
    <dgm:txLinClrLst/>
    <dgm:txFillClrLst meth="repeat">
      <a:schemeClr val="tx1"/>
    </dgm:txFillClrLst>
    <dgm:txEffectClrLst/>
  </dgm:styleLbl>
  <dgm:styleLbl name="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conF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align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4"/>
    </dgm:linClrLst>
    <dgm:effectClrLst/>
    <dgm:txLinClrLst/>
    <dgm:txFillClrLst meth="repeat">
      <a:schemeClr val="dk1"/>
    </dgm:txFillClrLst>
    <dgm:txEffectClrLst/>
  </dgm:styleLbl>
  <dgm:styleLbl name="bgAcc1">
    <dgm:fillClrLst meth="repeat">
      <a:schemeClr val="lt1">
        <a:alpha val="90000"/>
      </a:schemeClr>
    </dgm:fillClrLst>
    <dgm:linClrLst>
      <a:schemeClr val="accent4"/>
      <a:schemeClr val="accent5"/>
    </dgm:linClrLst>
    <dgm:effectClrLst/>
    <dgm:txLinClrLst/>
    <dgm:txFillClrLst meth="repeat">
      <a:schemeClr val="dk1"/>
    </dgm:txFillClrLst>
    <dgm:txEffectClrLst/>
  </dgm:styleLbl>
  <dgm:styleLbl name="solidFgAcc1">
    <dgm:fillClrLst meth="repeat">
      <a:schemeClr val="lt1"/>
    </dgm:fillClrLst>
    <dgm:linClrLst>
      <a:schemeClr val="accent4"/>
      <a:schemeClr val="accent5"/>
    </dgm:linClrLst>
    <dgm:effectClrLst/>
    <dgm:txLinClrLst/>
    <dgm:txFillClrLst meth="repeat">
      <a:schemeClr val="dk1"/>
    </dgm:txFillClrLst>
    <dgm:txEffectClrLst/>
  </dgm:styleLbl>
  <dgm:styleLbl name="solidAlignAcc1">
    <dgm:fillClrLst meth="repeat">
      <a:schemeClr val="lt1"/>
    </dgm:fillClrLst>
    <dgm:linClrLst>
      <a:schemeClr val="accent4"/>
      <a:schemeClr val="accent5"/>
    </dgm:linClrLst>
    <dgm:effectClrLst/>
    <dgm:txLinClrLst/>
    <dgm:txFillClrLst meth="repeat">
      <a:schemeClr val="dk1"/>
    </dgm:txFillClrLst>
    <dgm:txEffectClrLst/>
  </dgm:styleLbl>
  <dgm:styleLbl name="solidBgAcc1">
    <dgm:fillClrLst meth="repeat">
      <a:schemeClr val="lt1"/>
    </dgm:fillClrLst>
    <dgm:linClrLst>
      <a:schemeClr val="accent4"/>
      <a:schemeClr val="accent5"/>
    </dgm:linClrLst>
    <dgm:effectClrLst/>
    <dgm:txLinClrLst/>
    <dgm:txFillClrLst meth="repeat">
      <a:schemeClr val="dk1"/>
    </dgm:txFillClrLst>
    <dgm:txEffectClrLst/>
  </dgm:styleLbl>
  <dgm:styleLbl name="f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bgAccFollowNode1">
    <dgm:fillClrLst>
      <a:schemeClr val="accent4">
        <a:tint val="40000"/>
        <a:alpha val="90000"/>
      </a:schemeClr>
      <a:schemeClr val="accent5">
        <a:tint val="40000"/>
        <a:alpha val="90000"/>
      </a:schemeClr>
    </dgm:fillClrLst>
    <dgm:linClrLst>
      <a:schemeClr val="accent4">
        <a:tint val="40000"/>
        <a:alpha val="90000"/>
      </a:schemeClr>
      <a:schemeClr val="accent5">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3"/>
    </dgm:linClrLst>
    <dgm:effectClrLst/>
    <dgm:txLinClrLst/>
    <dgm:txFillClrLst meth="repeat">
      <a:schemeClr val="dk1"/>
    </dgm:txFillClrLst>
    <dgm:txEffectClrLst/>
  </dgm:styleLbl>
  <dgm:styleLbl name="fgAcc2">
    <dgm:fillClrLst meth="repeat">
      <a:schemeClr val="lt1">
        <a:alpha val="90000"/>
      </a:schemeClr>
    </dgm:fillClrLst>
    <dgm:linClrLst>
      <a:schemeClr val="accent5"/>
    </dgm:linClrLst>
    <dgm:effectClrLst/>
    <dgm:txLinClrLst/>
    <dgm:txFillClrLst meth="repeat">
      <a:schemeClr val="dk1"/>
    </dgm:txFillClrLst>
    <dgm:txEffectClrLst/>
  </dgm:styleLbl>
  <dgm:styleLbl name="fgAcc3">
    <dgm:fillClrLst meth="repeat">
      <a:schemeClr val="lt1">
        <a:alpha val="90000"/>
      </a:schemeClr>
    </dgm:fillClrLst>
    <dgm:linClrLst>
      <a:schemeClr val="accent6"/>
    </dgm:linClrLst>
    <dgm:effectClrLst/>
    <dgm:txLinClrLst/>
    <dgm:txFillClrLst meth="repeat">
      <a:schemeClr val="dk1"/>
    </dgm:txFillClrLst>
    <dgm:txEffectClrLst/>
  </dgm:styleLbl>
  <dgm:styleLbl name="fgAcc4">
    <dgm:fillClrLst meth="repeat">
      <a:schemeClr val="lt1">
        <a:alpha val="90000"/>
      </a:schemeClr>
    </dgm:fillClrLst>
    <dgm:linClrLst>
      <a:schemeClr val="accent1"/>
    </dgm:linClrLst>
    <dgm:effectClrLst/>
    <dgm:txLinClrLst/>
    <dgm:txFillClrLst meth="repeat">
      <a:schemeClr val="dk1"/>
    </dgm:txFillClrLst>
    <dgm:txEffectClrLst/>
  </dgm:styleLbl>
  <dgm:styleLbl name="bgShp">
    <dgm:fillClrLst meth="repeat">
      <a:schemeClr val="accent4">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4">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4">
        <a:tint val="50000"/>
        <a:alpha val="40000"/>
      </a:schemeClr>
    </dgm:fillClrLst>
    <dgm:linClrLst meth="repeat">
      <a:schemeClr val="accent4"/>
    </dgm:linClrLst>
    <dgm:effectClrLst/>
    <dgm:txLinClrLst/>
    <dgm:txFillClrLst meth="repeat">
      <a:schemeClr val="lt1"/>
    </dgm:txFillClrLst>
    <dgm:txEffectClrLst/>
  </dgm:styleLbl>
  <dgm:styleLbl name="fgShp">
    <dgm:fillClrLst meth="repeat">
      <a:schemeClr val="accent4">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57001F2-F0A8-4325-A710-373FA3AD1947}" type="doc">
      <dgm:prSet loTypeId="urn:microsoft.com/office/officeart/2005/8/layout/chevron2" loCatId="list" qsTypeId="urn:microsoft.com/office/officeart/2005/8/quickstyle/3d2" qsCatId="3D" csTypeId="urn:microsoft.com/office/officeart/2005/8/colors/colorful1" csCatId="colorful" phldr="1"/>
      <dgm:spPr/>
      <dgm:t>
        <a:bodyPr/>
        <a:lstStyle/>
        <a:p>
          <a:endParaRPr lang="tr-TR"/>
        </a:p>
      </dgm:t>
    </dgm:pt>
    <dgm:pt modelId="{CDD695EC-D1AD-4E45-BFEA-326C690D2302}">
      <dgm:prSet phldrT="[Metin]"/>
      <dgm:spPr/>
      <dgm:t>
        <a:bodyPr/>
        <a:lstStyle/>
        <a:p>
          <a:r>
            <a:rPr lang="tr-TR" dirty="0" smtClean="0"/>
            <a:t>AMAÇ 1</a:t>
          </a:r>
          <a:endParaRPr lang="tr-TR" dirty="0"/>
        </a:p>
      </dgm:t>
    </dgm:pt>
    <dgm:pt modelId="{1E9879C8-1C17-476B-8866-2C3733068131}" type="parTrans" cxnId="{65CBE058-378C-4C90-9D58-2755D08CB952}">
      <dgm:prSet/>
      <dgm:spPr/>
      <dgm:t>
        <a:bodyPr/>
        <a:lstStyle/>
        <a:p>
          <a:endParaRPr lang="tr-TR"/>
        </a:p>
      </dgm:t>
    </dgm:pt>
    <dgm:pt modelId="{F847C66F-8C92-47A6-AF4B-947F32572956}" type="sibTrans" cxnId="{65CBE058-378C-4C90-9D58-2755D08CB952}">
      <dgm:prSet/>
      <dgm:spPr/>
      <dgm:t>
        <a:bodyPr/>
        <a:lstStyle/>
        <a:p>
          <a:endParaRPr lang="tr-TR"/>
        </a:p>
      </dgm:t>
    </dgm:pt>
    <dgm:pt modelId="{BF9BC17A-5CC3-4E49-87AA-9897C823C8FF}">
      <dgm:prSet phldrT="[Metin]"/>
      <dgm:spPr/>
      <dgm:t>
        <a:bodyPr/>
        <a:lstStyle/>
        <a:p>
          <a:r>
            <a:rPr lang="tr-TR" dirty="0" smtClean="0"/>
            <a:t>AMAÇ 2</a:t>
          </a:r>
          <a:endParaRPr lang="tr-TR" dirty="0"/>
        </a:p>
      </dgm:t>
    </dgm:pt>
    <dgm:pt modelId="{15D301A8-8FB1-41E4-A04D-24359E1FB684}" type="parTrans" cxnId="{8DE91B04-7DFF-4C12-B70C-2116941D5588}">
      <dgm:prSet/>
      <dgm:spPr/>
      <dgm:t>
        <a:bodyPr/>
        <a:lstStyle/>
        <a:p>
          <a:endParaRPr lang="tr-TR"/>
        </a:p>
      </dgm:t>
    </dgm:pt>
    <dgm:pt modelId="{AD21D80A-2334-4A2C-B5B9-75E596065ABE}" type="sibTrans" cxnId="{8DE91B04-7DFF-4C12-B70C-2116941D5588}">
      <dgm:prSet/>
      <dgm:spPr/>
      <dgm:t>
        <a:bodyPr/>
        <a:lstStyle/>
        <a:p>
          <a:endParaRPr lang="tr-TR"/>
        </a:p>
      </dgm:t>
    </dgm:pt>
    <dgm:pt modelId="{A3D67B8F-E895-4D8A-8E53-98F8A014B099}">
      <dgm:prSet phldrT="[Metin]"/>
      <dgm:spPr/>
      <dgm:t>
        <a:bodyPr/>
        <a:lstStyle/>
        <a:p>
          <a:r>
            <a:rPr lang="tr-TR" dirty="0" smtClean="0"/>
            <a:t>AMAÇ 6</a:t>
          </a:r>
          <a:endParaRPr lang="tr-TR" dirty="0"/>
        </a:p>
      </dgm:t>
    </dgm:pt>
    <dgm:pt modelId="{A5FFEAE4-7E38-4043-8CB1-8E62356C3C6B}" type="parTrans" cxnId="{403D6B38-2EB9-4031-B7BC-213F7F93C6BA}">
      <dgm:prSet/>
      <dgm:spPr/>
      <dgm:t>
        <a:bodyPr/>
        <a:lstStyle/>
        <a:p>
          <a:endParaRPr lang="tr-TR"/>
        </a:p>
      </dgm:t>
    </dgm:pt>
    <dgm:pt modelId="{4288E357-C2C1-4D53-B832-FD0D594C6A32}" type="sibTrans" cxnId="{403D6B38-2EB9-4031-B7BC-213F7F93C6BA}">
      <dgm:prSet/>
      <dgm:spPr/>
      <dgm:t>
        <a:bodyPr/>
        <a:lstStyle/>
        <a:p>
          <a:endParaRPr lang="tr-TR"/>
        </a:p>
      </dgm:t>
    </dgm:pt>
    <dgm:pt modelId="{8726E092-FBC7-4F93-BB8D-DF1B666CFC1C}">
      <dgm:prSet phldrT="[Metin]"/>
      <dgm:spPr/>
      <dgm:t>
        <a:bodyPr/>
        <a:lstStyle/>
        <a:p>
          <a:r>
            <a:rPr lang="tr-TR" dirty="0" smtClean="0"/>
            <a:t>AMAÇ 3</a:t>
          </a:r>
          <a:endParaRPr lang="tr-TR" dirty="0"/>
        </a:p>
      </dgm:t>
    </dgm:pt>
    <dgm:pt modelId="{8EC315C7-27E4-473B-9EC3-285C53588091}" type="parTrans" cxnId="{7A699AFB-21A0-4D49-AFC8-D1FC330AF5A2}">
      <dgm:prSet/>
      <dgm:spPr/>
      <dgm:t>
        <a:bodyPr/>
        <a:lstStyle/>
        <a:p>
          <a:endParaRPr lang="tr-TR"/>
        </a:p>
      </dgm:t>
    </dgm:pt>
    <dgm:pt modelId="{A812A87E-197D-4CA7-B210-0E9E06539C57}" type="sibTrans" cxnId="{7A699AFB-21A0-4D49-AFC8-D1FC330AF5A2}">
      <dgm:prSet/>
      <dgm:spPr/>
      <dgm:t>
        <a:bodyPr/>
        <a:lstStyle/>
        <a:p>
          <a:endParaRPr lang="tr-TR"/>
        </a:p>
      </dgm:t>
    </dgm:pt>
    <dgm:pt modelId="{232F73D9-B582-410C-AA78-51FAC22DA06F}">
      <dgm:prSet phldrT="[Metin]"/>
      <dgm:spPr/>
      <dgm:t>
        <a:bodyPr/>
        <a:lstStyle/>
        <a:p>
          <a:r>
            <a:rPr lang="tr-TR" dirty="0" smtClean="0"/>
            <a:t>AMAÇ 4</a:t>
          </a:r>
          <a:endParaRPr lang="tr-TR" dirty="0"/>
        </a:p>
      </dgm:t>
    </dgm:pt>
    <dgm:pt modelId="{DBCF6AE8-A4B8-47B9-9148-F324CADE5A19}" type="parTrans" cxnId="{F29A9057-A05C-485C-83D0-BAC94A530C93}">
      <dgm:prSet/>
      <dgm:spPr/>
      <dgm:t>
        <a:bodyPr/>
        <a:lstStyle/>
        <a:p>
          <a:endParaRPr lang="tr-TR"/>
        </a:p>
      </dgm:t>
    </dgm:pt>
    <dgm:pt modelId="{63708189-7FBB-4859-8A95-66A2CC61D54A}" type="sibTrans" cxnId="{F29A9057-A05C-485C-83D0-BAC94A530C93}">
      <dgm:prSet/>
      <dgm:spPr/>
      <dgm:t>
        <a:bodyPr/>
        <a:lstStyle/>
        <a:p>
          <a:endParaRPr lang="tr-TR"/>
        </a:p>
      </dgm:t>
    </dgm:pt>
    <dgm:pt modelId="{442884C8-20A1-4EF1-9DE5-73498B065F8B}">
      <dgm:prSet phldrT="[Metin]"/>
      <dgm:spPr/>
      <dgm:t>
        <a:bodyPr/>
        <a:lstStyle/>
        <a:p>
          <a:r>
            <a:rPr lang="tr-TR" dirty="0" smtClean="0"/>
            <a:t>AMAÇ 5</a:t>
          </a:r>
          <a:endParaRPr lang="tr-TR" dirty="0"/>
        </a:p>
      </dgm:t>
    </dgm:pt>
    <dgm:pt modelId="{14C21692-14E1-4E68-975B-DFC96E3E0D04}" type="parTrans" cxnId="{BB8ED3C2-1395-43DA-8F8D-09C17A238EA6}">
      <dgm:prSet/>
      <dgm:spPr/>
      <dgm:t>
        <a:bodyPr/>
        <a:lstStyle/>
        <a:p>
          <a:endParaRPr lang="tr-TR"/>
        </a:p>
      </dgm:t>
    </dgm:pt>
    <dgm:pt modelId="{5A6594FE-185B-44D7-B8AE-30DB91576DCB}" type="sibTrans" cxnId="{BB8ED3C2-1395-43DA-8F8D-09C17A238EA6}">
      <dgm:prSet/>
      <dgm:spPr/>
      <dgm:t>
        <a:bodyPr/>
        <a:lstStyle/>
        <a:p>
          <a:endParaRPr lang="tr-TR"/>
        </a:p>
      </dgm:t>
    </dgm:pt>
    <dgm:pt modelId="{99B76318-10CB-4BDF-A192-E5D3F4940C50}">
      <dgm:prSet/>
      <dgm:spPr/>
      <dgm:t>
        <a:bodyPr/>
        <a:lstStyle/>
        <a:p>
          <a:r>
            <a:rPr lang="tr-TR" dirty="0" smtClean="0"/>
            <a:t>Güçlü bir Kalite Kültürü ve Kalite Güvence Sistemini oluşturmak</a:t>
          </a:r>
          <a:endParaRPr lang="tr-TR" dirty="0"/>
        </a:p>
      </dgm:t>
    </dgm:pt>
    <dgm:pt modelId="{9CD6D97B-3971-426F-A292-48921F0219C7}" type="parTrans" cxnId="{5A5B8A4E-4543-4D1A-8E9C-116781A26F90}">
      <dgm:prSet/>
      <dgm:spPr/>
      <dgm:t>
        <a:bodyPr/>
        <a:lstStyle/>
        <a:p>
          <a:endParaRPr lang="tr-TR"/>
        </a:p>
      </dgm:t>
    </dgm:pt>
    <dgm:pt modelId="{316439CB-D228-481E-88DA-06D9155BE70A}" type="sibTrans" cxnId="{5A5B8A4E-4543-4D1A-8E9C-116781A26F90}">
      <dgm:prSet/>
      <dgm:spPr/>
      <dgm:t>
        <a:bodyPr/>
        <a:lstStyle/>
        <a:p>
          <a:endParaRPr lang="tr-TR"/>
        </a:p>
      </dgm:t>
    </dgm:pt>
    <dgm:pt modelId="{A22AF96E-B5CA-4DFD-9BB8-768DACB19137}">
      <dgm:prSet/>
      <dgm:spPr/>
      <dgm:t>
        <a:bodyPr/>
        <a:lstStyle/>
        <a:p>
          <a:r>
            <a:rPr lang="tr-TR" dirty="0" err="1" smtClean="0"/>
            <a:t>Uluslararasılaştırma</a:t>
          </a:r>
          <a:r>
            <a:rPr lang="tr-TR" dirty="0" smtClean="0"/>
            <a:t> düzeyini artırmak</a:t>
          </a:r>
          <a:endParaRPr lang="tr-TR" dirty="0"/>
        </a:p>
      </dgm:t>
    </dgm:pt>
    <dgm:pt modelId="{F7E6AB3C-ECAB-4C55-8F0E-8B785718E77C}" type="parTrans" cxnId="{DA6BDB1D-65D3-4FAD-A96D-22E50A8218B9}">
      <dgm:prSet/>
      <dgm:spPr/>
      <dgm:t>
        <a:bodyPr/>
        <a:lstStyle/>
        <a:p>
          <a:endParaRPr lang="tr-TR"/>
        </a:p>
      </dgm:t>
    </dgm:pt>
    <dgm:pt modelId="{B64A32A7-ABAD-404E-A7FA-4A623FE0DECD}" type="sibTrans" cxnId="{DA6BDB1D-65D3-4FAD-A96D-22E50A8218B9}">
      <dgm:prSet/>
      <dgm:spPr/>
      <dgm:t>
        <a:bodyPr/>
        <a:lstStyle/>
        <a:p>
          <a:endParaRPr lang="tr-TR"/>
        </a:p>
      </dgm:t>
    </dgm:pt>
    <dgm:pt modelId="{71701CEF-E9B0-40CB-81CE-26C227BF1001}">
      <dgm:prSet/>
      <dgm:spPr/>
      <dgm:t>
        <a:bodyPr/>
        <a:lstStyle/>
        <a:p>
          <a:r>
            <a:rPr lang="tr-TR" smtClean="0"/>
            <a:t>Yenilikçi ve Yaratıcı Eğitim - Öğretim yaklaşımını geliştirmek</a:t>
          </a:r>
          <a:endParaRPr lang="tr-TR"/>
        </a:p>
      </dgm:t>
    </dgm:pt>
    <dgm:pt modelId="{5159D14C-2840-4798-A171-7FE6EDDA2FE3}" type="parTrans" cxnId="{07C9A5E1-3241-45B9-BA09-4DA0C81DECE5}">
      <dgm:prSet/>
      <dgm:spPr/>
      <dgm:t>
        <a:bodyPr/>
        <a:lstStyle/>
        <a:p>
          <a:endParaRPr lang="tr-TR"/>
        </a:p>
      </dgm:t>
    </dgm:pt>
    <dgm:pt modelId="{95CE6E6E-0C56-4C0A-989F-F3396E51D18A}" type="sibTrans" cxnId="{07C9A5E1-3241-45B9-BA09-4DA0C81DECE5}">
      <dgm:prSet/>
      <dgm:spPr/>
      <dgm:t>
        <a:bodyPr/>
        <a:lstStyle/>
        <a:p>
          <a:endParaRPr lang="tr-TR"/>
        </a:p>
      </dgm:t>
    </dgm:pt>
    <dgm:pt modelId="{A80B4ACC-3B00-4777-96B8-282F90298D16}">
      <dgm:prSet/>
      <dgm:spPr/>
      <dgm:t>
        <a:bodyPr/>
        <a:lstStyle/>
        <a:p>
          <a:r>
            <a:rPr lang="tr-TR" dirty="0" smtClean="0"/>
            <a:t>Ulusal ve Uluslararası düzeyde nitelikli Ar-Ge faaliyetlerini artırmak</a:t>
          </a:r>
          <a:endParaRPr lang="tr-TR" dirty="0"/>
        </a:p>
      </dgm:t>
    </dgm:pt>
    <dgm:pt modelId="{3A2A11A0-8DB3-40F5-B83D-D2AA5842D1D7}" type="parTrans" cxnId="{597EF7D8-07F5-4D42-A85E-F971059FB7BC}">
      <dgm:prSet/>
      <dgm:spPr/>
      <dgm:t>
        <a:bodyPr/>
        <a:lstStyle/>
        <a:p>
          <a:endParaRPr lang="tr-TR"/>
        </a:p>
      </dgm:t>
    </dgm:pt>
    <dgm:pt modelId="{C265427C-CFF5-4785-A127-E2631D0685A7}" type="sibTrans" cxnId="{597EF7D8-07F5-4D42-A85E-F971059FB7BC}">
      <dgm:prSet/>
      <dgm:spPr/>
      <dgm:t>
        <a:bodyPr/>
        <a:lstStyle/>
        <a:p>
          <a:endParaRPr lang="tr-TR"/>
        </a:p>
      </dgm:t>
    </dgm:pt>
    <dgm:pt modelId="{440C7A83-ADF1-4785-A6A6-5D82CA974C37}">
      <dgm:prSet/>
      <dgm:spPr/>
      <dgm:t>
        <a:bodyPr/>
        <a:lstStyle/>
        <a:p>
          <a:r>
            <a:rPr lang="tr-TR" smtClean="0"/>
            <a:t>Toplumsal Katkı Düzeyini artırmak</a:t>
          </a:r>
          <a:endParaRPr lang="tr-TR"/>
        </a:p>
      </dgm:t>
    </dgm:pt>
    <dgm:pt modelId="{DBE90377-3DF0-4F54-A84A-12266D5BF655}" type="parTrans" cxnId="{1EAF09B9-7476-44BE-B39F-695BB61E3E54}">
      <dgm:prSet/>
      <dgm:spPr/>
      <dgm:t>
        <a:bodyPr/>
        <a:lstStyle/>
        <a:p>
          <a:endParaRPr lang="tr-TR"/>
        </a:p>
      </dgm:t>
    </dgm:pt>
    <dgm:pt modelId="{1E5BFFF2-CDDA-45FD-9BFB-90C99CE6DA84}" type="sibTrans" cxnId="{1EAF09B9-7476-44BE-B39F-695BB61E3E54}">
      <dgm:prSet/>
      <dgm:spPr/>
      <dgm:t>
        <a:bodyPr/>
        <a:lstStyle/>
        <a:p>
          <a:endParaRPr lang="tr-TR"/>
        </a:p>
      </dgm:t>
    </dgm:pt>
    <dgm:pt modelId="{E6DFCA99-6602-4091-B60D-8A069B3B08C9}">
      <dgm:prSet/>
      <dgm:spPr/>
      <dgm:t>
        <a:bodyPr/>
        <a:lstStyle/>
        <a:p>
          <a:r>
            <a:rPr lang="tr-TR" smtClean="0"/>
            <a:t>Yönetim ve Destek süreçlerini iyileştirilmek</a:t>
          </a:r>
          <a:endParaRPr lang="tr-TR"/>
        </a:p>
      </dgm:t>
    </dgm:pt>
    <dgm:pt modelId="{B688139B-D9FD-48E0-B28C-3AEE638F9CC4}" type="parTrans" cxnId="{14612ED5-C158-447E-B71C-04B652C6C139}">
      <dgm:prSet/>
      <dgm:spPr/>
      <dgm:t>
        <a:bodyPr/>
        <a:lstStyle/>
        <a:p>
          <a:endParaRPr lang="tr-TR"/>
        </a:p>
      </dgm:t>
    </dgm:pt>
    <dgm:pt modelId="{A5BEBC9B-0ED7-4E35-8D13-02C57DFA1192}" type="sibTrans" cxnId="{14612ED5-C158-447E-B71C-04B652C6C139}">
      <dgm:prSet/>
      <dgm:spPr/>
      <dgm:t>
        <a:bodyPr/>
        <a:lstStyle/>
        <a:p>
          <a:endParaRPr lang="tr-TR"/>
        </a:p>
      </dgm:t>
    </dgm:pt>
    <dgm:pt modelId="{AE65B2A3-9C22-45C8-8EA2-78C08BCA39E2}" type="pres">
      <dgm:prSet presAssocID="{457001F2-F0A8-4325-A710-373FA3AD1947}" presName="linearFlow" presStyleCnt="0">
        <dgm:presLayoutVars>
          <dgm:dir/>
          <dgm:animLvl val="lvl"/>
          <dgm:resizeHandles val="exact"/>
        </dgm:presLayoutVars>
      </dgm:prSet>
      <dgm:spPr/>
      <dgm:t>
        <a:bodyPr/>
        <a:lstStyle/>
        <a:p>
          <a:endParaRPr lang="tr-TR"/>
        </a:p>
      </dgm:t>
    </dgm:pt>
    <dgm:pt modelId="{1446E451-7B6C-4BCC-B972-C76DBE012E91}" type="pres">
      <dgm:prSet presAssocID="{CDD695EC-D1AD-4E45-BFEA-326C690D2302}" presName="composite" presStyleCnt="0"/>
      <dgm:spPr/>
    </dgm:pt>
    <dgm:pt modelId="{02DF903D-415B-40E8-AC3B-80A71289E493}" type="pres">
      <dgm:prSet presAssocID="{CDD695EC-D1AD-4E45-BFEA-326C690D2302}" presName="parentText" presStyleLbl="alignNode1" presStyleIdx="0" presStyleCnt="6">
        <dgm:presLayoutVars>
          <dgm:chMax val="1"/>
          <dgm:bulletEnabled val="1"/>
        </dgm:presLayoutVars>
      </dgm:prSet>
      <dgm:spPr/>
      <dgm:t>
        <a:bodyPr/>
        <a:lstStyle/>
        <a:p>
          <a:endParaRPr lang="tr-TR"/>
        </a:p>
      </dgm:t>
    </dgm:pt>
    <dgm:pt modelId="{E3FB114E-DAB4-4B07-8AE3-65D5B60C5A6B}" type="pres">
      <dgm:prSet presAssocID="{CDD695EC-D1AD-4E45-BFEA-326C690D2302}" presName="descendantText" presStyleLbl="alignAcc1" presStyleIdx="0" presStyleCnt="6">
        <dgm:presLayoutVars>
          <dgm:bulletEnabled val="1"/>
        </dgm:presLayoutVars>
      </dgm:prSet>
      <dgm:spPr/>
      <dgm:t>
        <a:bodyPr/>
        <a:lstStyle/>
        <a:p>
          <a:endParaRPr lang="tr-TR"/>
        </a:p>
      </dgm:t>
    </dgm:pt>
    <dgm:pt modelId="{4D5F26C0-332C-4C13-94EB-8C330C38D654}" type="pres">
      <dgm:prSet presAssocID="{F847C66F-8C92-47A6-AF4B-947F32572956}" presName="sp" presStyleCnt="0"/>
      <dgm:spPr/>
    </dgm:pt>
    <dgm:pt modelId="{7C9F8301-E582-4633-9D82-C226982B81DD}" type="pres">
      <dgm:prSet presAssocID="{BF9BC17A-5CC3-4E49-87AA-9897C823C8FF}" presName="composite" presStyleCnt="0"/>
      <dgm:spPr/>
    </dgm:pt>
    <dgm:pt modelId="{BA78A0E2-6F01-45F7-B539-D3570579D1FE}" type="pres">
      <dgm:prSet presAssocID="{BF9BC17A-5CC3-4E49-87AA-9897C823C8FF}" presName="parentText" presStyleLbl="alignNode1" presStyleIdx="1" presStyleCnt="6">
        <dgm:presLayoutVars>
          <dgm:chMax val="1"/>
          <dgm:bulletEnabled val="1"/>
        </dgm:presLayoutVars>
      </dgm:prSet>
      <dgm:spPr/>
      <dgm:t>
        <a:bodyPr/>
        <a:lstStyle/>
        <a:p>
          <a:endParaRPr lang="tr-TR"/>
        </a:p>
      </dgm:t>
    </dgm:pt>
    <dgm:pt modelId="{2250F01B-EFE5-49F8-A8B6-C061DA7E5316}" type="pres">
      <dgm:prSet presAssocID="{BF9BC17A-5CC3-4E49-87AA-9897C823C8FF}" presName="descendantText" presStyleLbl="alignAcc1" presStyleIdx="1" presStyleCnt="6">
        <dgm:presLayoutVars>
          <dgm:bulletEnabled val="1"/>
        </dgm:presLayoutVars>
      </dgm:prSet>
      <dgm:spPr/>
      <dgm:t>
        <a:bodyPr/>
        <a:lstStyle/>
        <a:p>
          <a:endParaRPr lang="tr-TR"/>
        </a:p>
      </dgm:t>
    </dgm:pt>
    <dgm:pt modelId="{5AD02102-A282-44B6-87E9-47BB7C7D10A1}" type="pres">
      <dgm:prSet presAssocID="{AD21D80A-2334-4A2C-B5B9-75E596065ABE}" presName="sp" presStyleCnt="0"/>
      <dgm:spPr/>
    </dgm:pt>
    <dgm:pt modelId="{4A61575B-C0A8-459E-8706-CBDF42A77B74}" type="pres">
      <dgm:prSet presAssocID="{8726E092-FBC7-4F93-BB8D-DF1B666CFC1C}" presName="composite" presStyleCnt="0"/>
      <dgm:spPr/>
    </dgm:pt>
    <dgm:pt modelId="{8A65484A-A38B-4C04-9A52-C16665C3C68D}" type="pres">
      <dgm:prSet presAssocID="{8726E092-FBC7-4F93-BB8D-DF1B666CFC1C}" presName="parentText" presStyleLbl="alignNode1" presStyleIdx="2" presStyleCnt="6">
        <dgm:presLayoutVars>
          <dgm:chMax val="1"/>
          <dgm:bulletEnabled val="1"/>
        </dgm:presLayoutVars>
      </dgm:prSet>
      <dgm:spPr/>
      <dgm:t>
        <a:bodyPr/>
        <a:lstStyle/>
        <a:p>
          <a:endParaRPr lang="tr-TR"/>
        </a:p>
      </dgm:t>
    </dgm:pt>
    <dgm:pt modelId="{DF5F3E77-D156-4C38-A854-4369745833FD}" type="pres">
      <dgm:prSet presAssocID="{8726E092-FBC7-4F93-BB8D-DF1B666CFC1C}" presName="descendantText" presStyleLbl="alignAcc1" presStyleIdx="2" presStyleCnt="6">
        <dgm:presLayoutVars>
          <dgm:bulletEnabled val="1"/>
        </dgm:presLayoutVars>
      </dgm:prSet>
      <dgm:spPr/>
      <dgm:t>
        <a:bodyPr/>
        <a:lstStyle/>
        <a:p>
          <a:endParaRPr lang="tr-TR"/>
        </a:p>
      </dgm:t>
    </dgm:pt>
    <dgm:pt modelId="{FE0E9EBB-67EB-4504-BE86-DEE4AE79C48B}" type="pres">
      <dgm:prSet presAssocID="{A812A87E-197D-4CA7-B210-0E9E06539C57}" presName="sp" presStyleCnt="0"/>
      <dgm:spPr/>
    </dgm:pt>
    <dgm:pt modelId="{0A1EB285-BA21-4465-B416-B72991608D29}" type="pres">
      <dgm:prSet presAssocID="{232F73D9-B582-410C-AA78-51FAC22DA06F}" presName="composite" presStyleCnt="0"/>
      <dgm:spPr/>
    </dgm:pt>
    <dgm:pt modelId="{FE575A9A-0260-486A-BB7F-76F6A8C170C8}" type="pres">
      <dgm:prSet presAssocID="{232F73D9-B582-410C-AA78-51FAC22DA06F}" presName="parentText" presStyleLbl="alignNode1" presStyleIdx="3" presStyleCnt="6">
        <dgm:presLayoutVars>
          <dgm:chMax val="1"/>
          <dgm:bulletEnabled val="1"/>
        </dgm:presLayoutVars>
      </dgm:prSet>
      <dgm:spPr/>
      <dgm:t>
        <a:bodyPr/>
        <a:lstStyle/>
        <a:p>
          <a:endParaRPr lang="tr-TR"/>
        </a:p>
      </dgm:t>
    </dgm:pt>
    <dgm:pt modelId="{D61D1D2C-86FB-4DCF-A44D-2AADFE1E4273}" type="pres">
      <dgm:prSet presAssocID="{232F73D9-B582-410C-AA78-51FAC22DA06F}" presName="descendantText" presStyleLbl="alignAcc1" presStyleIdx="3" presStyleCnt="6">
        <dgm:presLayoutVars>
          <dgm:bulletEnabled val="1"/>
        </dgm:presLayoutVars>
      </dgm:prSet>
      <dgm:spPr/>
      <dgm:t>
        <a:bodyPr/>
        <a:lstStyle/>
        <a:p>
          <a:endParaRPr lang="tr-TR"/>
        </a:p>
      </dgm:t>
    </dgm:pt>
    <dgm:pt modelId="{527716EC-744C-4BAF-B961-577F9EC98694}" type="pres">
      <dgm:prSet presAssocID="{63708189-7FBB-4859-8A95-66A2CC61D54A}" presName="sp" presStyleCnt="0"/>
      <dgm:spPr/>
    </dgm:pt>
    <dgm:pt modelId="{B06097CC-7F12-45AF-A939-A7D6A82E1C2E}" type="pres">
      <dgm:prSet presAssocID="{442884C8-20A1-4EF1-9DE5-73498B065F8B}" presName="composite" presStyleCnt="0"/>
      <dgm:spPr/>
    </dgm:pt>
    <dgm:pt modelId="{883AE50E-9B5B-4EA0-B381-2BA4E62759A7}" type="pres">
      <dgm:prSet presAssocID="{442884C8-20A1-4EF1-9DE5-73498B065F8B}" presName="parentText" presStyleLbl="alignNode1" presStyleIdx="4" presStyleCnt="6">
        <dgm:presLayoutVars>
          <dgm:chMax val="1"/>
          <dgm:bulletEnabled val="1"/>
        </dgm:presLayoutVars>
      </dgm:prSet>
      <dgm:spPr/>
      <dgm:t>
        <a:bodyPr/>
        <a:lstStyle/>
        <a:p>
          <a:endParaRPr lang="tr-TR"/>
        </a:p>
      </dgm:t>
    </dgm:pt>
    <dgm:pt modelId="{685E72B2-F1CD-457D-A040-E7ACDC5ECF4C}" type="pres">
      <dgm:prSet presAssocID="{442884C8-20A1-4EF1-9DE5-73498B065F8B}" presName="descendantText" presStyleLbl="alignAcc1" presStyleIdx="4" presStyleCnt="6">
        <dgm:presLayoutVars>
          <dgm:bulletEnabled val="1"/>
        </dgm:presLayoutVars>
      </dgm:prSet>
      <dgm:spPr/>
      <dgm:t>
        <a:bodyPr/>
        <a:lstStyle/>
        <a:p>
          <a:endParaRPr lang="tr-TR"/>
        </a:p>
      </dgm:t>
    </dgm:pt>
    <dgm:pt modelId="{D302FBED-255F-4145-B362-6C76BA821EE2}" type="pres">
      <dgm:prSet presAssocID="{5A6594FE-185B-44D7-B8AE-30DB91576DCB}" presName="sp" presStyleCnt="0"/>
      <dgm:spPr/>
    </dgm:pt>
    <dgm:pt modelId="{97F0F39C-18A7-44A7-976A-AE9704183019}" type="pres">
      <dgm:prSet presAssocID="{A3D67B8F-E895-4D8A-8E53-98F8A014B099}" presName="composite" presStyleCnt="0"/>
      <dgm:spPr/>
    </dgm:pt>
    <dgm:pt modelId="{4713F95B-9277-41E1-92A6-CE4CD23F00A2}" type="pres">
      <dgm:prSet presAssocID="{A3D67B8F-E895-4D8A-8E53-98F8A014B099}" presName="parentText" presStyleLbl="alignNode1" presStyleIdx="5" presStyleCnt="6">
        <dgm:presLayoutVars>
          <dgm:chMax val="1"/>
          <dgm:bulletEnabled val="1"/>
        </dgm:presLayoutVars>
      </dgm:prSet>
      <dgm:spPr/>
      <dgm:t>
        <a:bodyPr/>
        <a:lstStyle/>
        <a:p>
          <a:endParaRPr lang="tr-TR"/>
        </a:p>
      </dgm:t>
    </dgm:pt>
    <dgm:pt modelId="{2E153811-9B65-425C-91FD-4CB9B83BD580}" type="pres">
      <dgm:prSet presAssocID="{A3D67B8F-E895-4D8A-8E53-98F8A014B099}" presName="descendantText" presStyleLbl="alignAcc1" presStyleIdx="5" presStyleCnt="6">
        <dgm:presLayoutVars>
          <dgm:bulletEnabled val="1"/>
        </dgm:presLayoutVars>
      </dgm:prSet>
      <dgm:spPr/>
      <dgm:t>
        <a:bodyPr/>
        <a:lstStyle/>
        <a:p>
          <a:endParaRPr lang="tr-TR"/>
        </a:p>
      </dgm:t>
    </dgm:pt>
  </dgm:ptLst>
  <dgm:cxnLst>
    <dgm:cxn modelId="{5A5B8A4E-4543-4D1A-8E9C-116781A26F90}" srcId="{CDD695EC-D1AD-4E45-BFEA-326C690D2302}" destId="{99B76318-10CB-4BDF-A192-E5D3F4940C50}" srcOrd="0" destOrd="0" parTransId="{9CD6D97B-3971-426F-A292-48921F0219C7}" sibTransId="{316439CB-D228-481E-88DA-06D9155BE70A}"/>
    <dgm:cxn modelId="{155C9778-5C0B-494C-B197-DC7588C8AF3D}" type="presOf" srcId="{8726E092-FBC7-4F93-BB8D-DF1B666CFC1C}" destId="{8A65484A-A38B-4C04-9A52-C16665C3C68D}" srcOrd="0" destOrd="0" presId="urn:microsoft.com/office/officeart/2005/8/layout/chevron2"/>
    <dgm:cxn modelId="{BB8ED3C2-1395-43DA-8F8D-09C17A238EA6}" srcId="{457001F2-F0A8-4325-A710-373FA3AD1947}" destId="{442884C8-20A1-4EF1-9DE5-73498B065F8B}" srcOrd="4" destOrd="0" parTransId="{14C21692-14E1-4E68-975B-DFC96E3E0D04}" sibTransId="{5A6594FE-185B-44D7-B8AE-30DB91576DCB}"/>
    <dgm:cxn modelId="{14612ED5-C158-447E-B71C-04B652C6C139}" srcId="{A3D67B8F-E895-4D8A-8E53-98F8A014B099}" destId="{E6DFCA99-6602-4091-B60D-8A069B3B08C9}" srcOrd="0" destOrd="0" parTransId="{B688139B-D9FD-48E0-B28C-3AEE638F9CC4}" sibTransId="{A5BEBC9B-0ED7-4E35-8D13-02C57DFA1192}"/>
    <dgm:cxn modelId="{07C9A5E1-3241-45B9-BA09-4DA0C81DECE5}" srcId="{8726E092-FBC7-4F93-BB8D-DF1B666CFC1C}" destId="{71701CEF-E9B0-40CB-81CE-26C227BF1001}" srcOrd="0" destOrd="0" parTransId="{5159D14C-2840-4798-A171-7FE6EDDA2FE3}" sibTransId="{95CE6E6E-0C56-4C0A-989F-F3396E51D18A}"/>
    <dgm:cxn modelId="{9F1FA50E-8E55-427F-82E4-27E43BDEF988}" type="presOf" srcId="{E6DFCA99-6602-4091-B60D-8A069B3B08C9}" destId="{2E153811-9B65-425C-91FD-4CB9B83BD580}" srcOrd="0" destOrd="0" presId="urn:microsoft.com/office/officeart/2005/8/layout/chevron2"/>
    <dgm:cxn modelId="{AC6251BD-943D-4890-B7B3-F63283F6D902}" type="presOf" srcId="{A80B4ACC-3B00-4777-96B8-282F90298D16}" destId="{D61D1D2C-86FB-4DCF-A44D-2AADFE1E4273}" srcOrd="0" destOrd="0" presId="urn:microsoft.com/office/officeart/2005/8/layout/chevron2"/>
    <dgm:cxn modelId="{272BB47A-E893-4B28-A046-CF9D103FAF02}" type="presOf" srcId="{CDD695EC-D1AD-4E45-BFEA-326C690D2302}" destId="{02DF903D-415B-40E8-AC3B-80A71289E493}" srcOrd="0" destOrd="0" presId="urn:microsoft.com/office/officeart/2005/8/layout/chevron2"/>
    <dgm:cxn modelId="{8DE91B04-7DFF-4C12-B70C-2116941D5588}" srcId="{457001F2-F0A8-4325-A710-373FA3AD1947}" destId="{BF9BC17A-5CC3-4E49-87AA-9897C823C8FF}" srcOrd="1" destOrd="0" parTransId="{15D301A8-8FB1-41E4-A04D-24359E1FB684}" sibTransId="{AD21D80A-2334-4A2C-B5B9-75E596065ABE}"/>
    <dgm:cxn modelId="{403D6B38-2EB9-4031-B7BC-213F7F93C6BA}" srcId="{457001F2-F0A8-4325-A710-373FA3AD1947}" destId="{A3D67B8F-E895-4D8A-8E53-98F8A014B099}" srcOrd="5" destOrd="0" parTransId="{A5FFEAE4-7E38-4043-8CB1-8E62356C3C6B}" sibTransId="{4288E357-C2C1-4D53-B832-FD0D594C6A32}"/>
    <dgm:cxn modelId="{A694CCDC-AFE4-4D2B-B1DB-1611322622F5}" type="presOf" srcId="{A22AF96E-B5CA-4DFD-9BB8-768DACB19137}" destId="{2250F01B-EFE5-49F8-A8B6-C061DA7E5316}" srcOrd="0" destOrd="0" presId="urn:microsoft.com/office/officeart/2005/8/layout/chevron2"/>
    <dgm:cxn modelId="{E1A68BFB-11A1-4CBC-AC5D-99EA718B61C3}" type="presOf" srcId="{442884C8-20A1-4EF1-9DE5-73498B065F8B}" destId="{883AE50E-9B5B-4EA0-B381-2BA4E62759A7}" srcOrd="0" destOrd="0" presId="urn:microsoft.com/office/officeart/2005/8/layout/chevron2"/>
    <dgm:cxn modelId="{F29A9057-A05C-485C-83D0-BAC94A530C93}" srcId="{457001F2-F0A8-4325-A710-373FA3AD1947}" destId="{232F73D9-B582-410C-AA78-51FAC22DA06F}" srcOrd="3" destOrd="0" parTransId="{DBCF6AE8-A4B8-47B9-9148-F324CADE5A19}" sibTransId="{63708189-7FBB-4859-8A95-66A2CC61D54A}"/>
    <dgm:cxn modelId="{DA6BDB1D-65D3-4FAD-A96D-22E50A8218B9}" srcId="{BF9BC17A-5CC3-4E49-87AA-9897C823C8FF}" destId="{A22AF96E-B5CA-4DFD-9BB8-768DACB19137}" srcOrd="0" destOrd="0" parTransId="{F7E6AB3C-ECAB-4C55-8F0E-8B785718E77C}" sibTransId="{B64A32A7-ABAD-404E-A7FA-4A623FE0DECD}"/>
    <dgm:cxn modelId="{597EF7D8-07F5-4D42-A85E-F971059FB7BC}" srcId="{232F73D9-B582-410C-AA78-51FAC22DA06F}" destId="{A80B4ACC-3B00-4777-96B8-282F90298D16}" srcOrd="0" destOrd="0" parTransId="{3A2A11A0-8DB3-40F5-B83D-D2AA5842D1D7}" sibTransId="{C265427C-CFF5-4785-A127-E2631D0685A7}"/>
    <dgm:cxn modelId="{061A1F02-E745-42B4-8F9E-C0D73CB2B508}" type="presOf" srcId="{71701CEF-E9B0-40CB-81CE-26C227BF1001}" destId="{DF5F3E77-D156-4C38-A854-4369745833FD}" srcOrd="0" destOrd="0" presId="urn:microsoft.com/office/officeart/2005/8/layout/chevron2"/>
    <dgm:cxn modelId="{F3D1AF69-0014-4176-8317-D5B9D1702EE7}" type="presOf" srcId="{232F73D9-B582-410C-AA78-51FAC22DA06F}" destId="{FE575A9A-0260-486A-BB7F-76F6A8C170C8}" srcOrd="0" destOrd="0" presId="urn:microsoft.com/office/officeart/2005/8/layout/chevron2"/>
    <dgm:cxn modelId="{635CB06B-4175-4278-BC05-73CE199F8ED2}" type="presOf" srcId="{440C7A83-ADF1-4785-A6A6-5D82CA974C37}" destId="{685E72B2-F1CD-457D-A040-E7ACDC5ECF4C}" srcOrd="0" destOrd="0" presId="urn:microsoft.com/office/officeart/2005/8/layout/chevron2"/>
    <dgm:cxn modelId="{5AE2DFC3-B2D3-49BD-91C3-1E63391B0DF4}" type="presOf" srcId="{BF9BC17A-5CC3-4E49-87AA-9897C823C8FF}" destId="{BA78A0E2-6F01-45F7-B539-D3570579D1FE}" srcOrd="0" destOrd="0" presId="urn:microsoft.com/office/officeart/2005/8/layout/chevron2"/>
    <dgm:cxn modelId="{7A699AFB-21A0-4D49-AFC8-D1FC330AF5A2}" srcId="{457001F2-F0A8-4325-A710-373FA3AD1947}" destId="{8726E092-FBC7-4F93-BB8D-DF1B666CFC1C}" srcOrd="2" destOrd="0" parTransId="{8EC315C7-27E4-473B-9EC3-285C53588091}" sibTransId="{A812A87E-197D-4CA7-B210-0E9E06539C57}"/>
    <dgm:cxn modelId="{C00E0FA9-D87F-40A1-B5A9-6BA86B7F2E3C}" type="presOf" srcId="{99B76318-10CB-4BDF-A192-E5D3F4940C50}" destId="{E3FB114E-DAB4-4B07-8AE3-65D5B60C5A6B}" srcOrd="0" destOrd="0" presId="urn:microsoft.com/office/officeart/2005/8/layout/chevron2"/>
    <dgm:cxn modelId="{3FA3504F-D4DD-48CC-8592-0E2C908C6917}" type="presOf" srcId="{457001F2-F0A8-4325-A710-373FA3AD1947}" destId="{AE65B2A3-9C22-45C8-8EA2-78C08BCA39E2}" srcOrd="0" destOrd="0" presId="urn:microsoft.com/office/officeart/2005/8/layout/chevron2"/>
    <dgm:cxn modelId="{6A439E3A-F26C-4889-9871-792719FB538C}" type="presOf" srcId="{A3D67B8F-E895-4D8A-8E53-98F8A014B099}" destId="{4713F95B-9277-41E1-92A6-CE4CD23F00A2}" srcOrd="0" destOrd="0" presId="urn:microsoft.com/office/officeart/2005/8/layout/chevron2"/>
    <dgm:cxn modelId="{1EAF09B9-7476-44BE-B39F-695BB61E3E54}" srcId="{442884C8-20A1-4EF1-9DE5-73498B065F8B}" destId="{440C7A83-ADF1-4785-A6A6-5D82CA974C37}" srcOrd="0" destOrd="0" parTransId="{DBE90377-3DF0-4F54-A84A-12266D5BF655}" sibTransId="{1E5BFFF2-CDDA-45FD-9BFB-90C99CE6DA84}"/>
    <dgm:cxn modelId="{65CBE058-378C-4C90-9D58-2755D08CB952}" srcId="{457001F2-F0A8-4325-A710-373FA3AD1947}" destId="{CDD695EC-D1AD-4E45-BFEA-326C690D2302}" srcOrd="0" destOrd="0" parTransId="{1E9879C8-1C17-476B-8866-2C3733068131}" sibTransId="{F847C66F-8C92-47A6-AF4B-947F32572956}"/>
    <dgm:cxn modelId="{2F406FAD-32A5-4520-B205-205D518E9E13}" type="presParOf" srcId="{AE65B2A3-9C22-45C8-8EA2-78C08BCA39E2}" destId="{1446E451-7B6C-4BCC-B972-C76DBE012E91}" srcOrd="0" destOrd="0" presId="urn:microsoft.com/office/officeart/2005/8/layout/chevron2"/>
    <dgm:cxn modelId="{D1013EBC-D48E-467D-94F1-687D2DE6E37D}" type="presParOf" srcId="{1446E451-7B6C-4BCC-B972-C76DBE012E91}" destId="{02DF903D-415B-40E8-AC3B-80A71289E493}" srcOrd="0" destOrd="0" presId="urn:microsoft.com/office/officeart/2005/8/layout/chevron2"/>
    <dgm:cxn modelId="{81D09042-B49D-47D2-AF01-2EA1B83D9D10}" type="presParOf" srcId="{1446E451-7B6C-4BCC-B972-C76DBE012E91}" destId="{E3FB114E-DAB4-4B07-8AE3-65D5B60C5A6B}" srcOrd="1" destOrd="0" presId="urn:microsoft.com/office/officeart/2005/8/layout/chevron2"/>
    <dgm:cxn modelId="{D0CF63F0-A32A-4EC9-9E08-C863CA36033D}" type="presParOf" srcId="{AE65B2A3-9C22-45C8-8EA2-78C08BCA39E2}" destId="{4D5F26C0-332C-4C13-94EB-8C330C38D654}" srcOrd="1" destOrd="0" presId="urn:microsoft.com/office/officeart/2005/8/layout/chevron2"/>
    <dgm:cxn modelId="{D87A1E68-85B9-45F3-B4FD-4B2ED0B56A52}" type="presParOf" srcId="{AE65B2A3-9C22-45C8-8EA2-78C08BCA39E2}" destId="{7C9F8301-E582-4633-9D82-C226982B81DD}" srcOrd="2" destOrd="0" presId="urn:microsoft.com/office/officeart/2005/8/layout/chevron2"/>
    <dgm:cxn modelId="{BEF32074-42D1-4E9F-BA87-AD5DA956FDF2}" type="presParOf" srcId="{7C9F8301-E582-4633-9D82-C226982B81DD}" destId="{BA78A0E2-6F01-45F7-B539-D3570579D1FE}" srcOrd="0" destOrd="0" presId="urn:microsoft.com/office/officeart/2005/8/layout/chevron2"/>
    <dgm:cxn modelId="{784893DE-68F4-412D-BA1E-E6FDB3FEF662}" type="presParOf" srcId="{7C9F8301-E582-4633-9D82-C226982B81DD}" destId="{2250F01B-EFE5-49F8-A8B6-C061DA7E5316}" srcOrd="1" destOrd="0" presId="urn:microsoft.com/office/officeart/2005/8/layout/chevron2"/>
    <dgm:cxn modelId="{46ED93F8-272A-44CF-B149-B90493D1C67F}" type="presParOf" srcId="{AE65B2A3-9C22-45C8-8EA2-78C08BCA39E2}" destId="{5AD02102-A282-44B6-87E9-47BB7C7D10A1}" srcOrd="3" destOrd="0" presId="urn:microsoft.com/office/officeart/2005/8/layout/chevron2"/>
    <dgm:cxn modelId="{D19765DD-16E3-4AEF-B8E9-0D7EF8BC5032}" type="presParOf" srcId="{AE65B2A3-9C22-45C8-8EA2-78C08BCA39E2}" destId="{4A61575B-C0A8-459E-8706-CBDF42A77B74}" srcOrd="4" destOrd="0" presId="urn:microsoft.com/office/officeart/2005/8/layout/chevron2"/>
    <dgm:cxn modelId="{366B0220-A942-4000-A483-EDF259223A14}" type="presParOf" srcId="{4A61575B-C0A8-459E-8706-CBDF42A77B74}" destId="{8A65484A-A38B-4C04-9A52-C16665C3C68D}" srcOrd="0" destOrd="0" presId="urn:microsoft.com/office/officeart/2005/8/layout/chevron2"/>
    <dgm:cxn modelId="{62DE6FE4-0932-4AB5-8386-547B137E90DD}" type="presParOf" srcId="{4A61575B-C0A8-459E-8706-CBDF42A77B74}" destId="{DF5F3E77-D156-4C38-A854-4369745833FD}" srcOrd="1" destOrd="0" presId="urn:microsoft.com/office/officeart/2005/8/layout/chevron2"/>
    <dgm:cxn modelId="{D1C141B5-B9CB-4FE5-9F38-B599AEA35C3F}" type="presParOf" srcId="{AE65B2A3-9C22-45C8-8EA2-78C08BCA39E2}" destId="{FE0E9EBB-67EB-4504-BE86-DEE4AE79C48B}" srcOrd="5" destOrd="0" presId="urn:microsoft.com/office/officeart/2005/8/layout/chevron2"/>
    <dgm:cxn modelId="{E88B0584-29EF-41FD-83E3-E508A9F296C2}" type="presParOf" srcId="{AE65B2A3-9C22-45C8-8EA2-78C08BCA39E2}" destId="{0A1EB285-BA21-4465-B416-B72991608D29}" srcOrd="6" destOrd="0" presId="urn:microsoft.com/office/officeart/2005/8/layout/chevron2"/>
    <dgm:cxn modelId="{0F6C2FAE-F622-4F84-AED9-3BE3D8ECE3DE}" type="presParOf" srcId="{0A1EB285-BA21-4465-B416-B72991608D29}" destId="{FE575A9A-0260-486A-BB7F-76F6A8C170C8}" srcOrd="0" destOrd="0" presId="urn:microsoft.com/office/officeart/2005/8/layout/chevron2"/>
    <dgm:cxn modelId="{B6839391-4BF8-494B-AF7B-735827BA4499}" type="presParOf" srcId="{0A1EB285-BA21-4465-B416-B72991608D29}" destId="{D61D1D2C-86FB-4DCF-A44D-2AADFE1E4273}" srcOrd="1" destOrd="0" presId="urn:microsoft.com/office/officeart/2005/8/layout/chevron2"/>
    <dgm:cxn modelId="{377DFC19-9A92-4645-AD76-8B405909AD48}" type="presParOf" srcId="{AE65B2A3-9C22-45C8-8EA2-78C08BCA39E2}" destId="{527716EC-744C-4BAF-B961-577F9EC98694}" srcOrd="7" destOrd="0" presId="urn:microsoft.com/office/officeart/2005/8/layout/chevron2"/>
    <dgm:cxn modelId="{F49BFE37-FD64-4D59-B70E-6C515D0A7C3E}" type="presParOf" srcId="{AE65B2A3-9C22-45C8-8EA2-78C08BCA39E2}" destId="{B06097CC-7F12-45AF-A939-A7D6A82E1C2E}" srcOrd="8" destOrd="0" presId="urn:microsoft.com/office/officeart/2005/8/layout/chevron2"/>
    <dgm:cxn modelId="{D591AB6D-03DA-4DEA-94DE-8C2C58C18C6C}" type="presParOf" srcId="{B06097CC-7F12-45AF-A939-A7D6A82E1C2E}" destId="{883AE50E-9B5B-4EA0-B381-2BA4E62759A7}" srcOrd="0" destOrd="0" presId="urn:microsoft.com/office/officeart/2005/8/layout/chevron2"/>
    <dgm:cxn modelId="{21D7BFE9-6661-46CE-8883-908C079FD62D}" type="presParOf" srcId="{B06097CC-7F12-45AF-A939-A7D6A82E1C2E}" destId="{685E72B2-F1CD-457D-A040-E7ACDC5ECF4C}" srcOrd="1" destOrd="0" presId="urn:microsoft.com/office/officeart/2005/8/layout/chevron2"/>
    <dgm:cxn modelId="{35D927CE-DE4C-4F87-9594-F9DBD51C1ADB}" type="presParOf" srcId="{AE65B2A3-9C22-45C8-8EA2-78C08BCA39E2}" destId="{D302FBED-255F-4145-B362-6C76BA821EE2}" srcOrd="9" destOrd="0" presId="urn:microsoft.com/office/officeart/2005/8/layout/chevron2"/>
    <dgm:cxn modelId="{CBF9819D-0126-40D9-B9C4-6652DB1855DF}" type="presParOf" srcId="{AE65B2A3-9C22-45C8-8EA2-78C08BCA39E2}" destId="{97F0F39C-18A7-44A7-976A-AE9704183019}" srcOrd="10" destOrd="0" presId="urn:microsoft.com/office/officeart/2005/8/layout/chevron2"/>
    <dgm:cxn modelId="{69CCFFB0-FD7E-4C6B-96EA-BAC1D47FA797}" type="presParOf" srcId="{97F0F39C-18A7-44A7-976A-AE9704183019}" destId="{4713F95B-9277-41E1-92A6-CE4CD23F00A2}" srcOrd="0" destOrd="0" presId="urn:microsoft.com/office/officeart/2005/8/layout/chevron2"/>
    <dgm:cxn modelId="{6C28B83E-0F65-4ACC-8691-BB8D2BA2E484}" type="presParOf" srcId="{97F0F39C-18A7-44A7-976A-AE9704183019}" destId="{2E153811-9B65-425C-91FD-4CB9B83BD580}" srcOrd="1" destOrd="0" presId="urn:microsoft.com/office/officeart/2005/8/layout/chevron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EE790642-153C-44C6-97DD-51BB813A051F}" type="doc">
      <dgm:prSet loTypeId="urn:microsoft.com/office/officeart/2005/8/layout/default" loCatId="list" qsTypeId="urn:microsoft.com/office/officeart/2005/8/quickstyle/3d1" qsCatId="3D" csTypeId="urn:microsoft.com/office/officeart/2005/8/colors/colorful4" csCatId="colorful" phldr="1"/>
      <dgm:spPr/>
      <dgm:t>
        <a:bodyPr/>
        <a:lstStyle/>
        <a:p>
          <a:endParaRPr lang="tr-TR"/>
        </a:p>
      </dgm:t>
    </dgm:pt>
    <dgm:pt modelId="{794EFE11-7AC4-4611-B31E-14527891549F}">
      <dgm:prSet phldrT="[Metin]"/>
      <dgm:spPr/>
      <dgm:t>
        <a:bodyPr/>
        <a:lstStyle/>
        <a:p>
          <a:r>
            <a:rPr lang="tr-TR" b="1"/>
            <a:t>Rektörlük</a:t>
          </a:r>
        </a:p>
        <a:p>
          <a:r>
            <a:rPr lang="tr-TR" b="1"/>
            <a:t>İdari Birimler</a:t>
          </a:r>
        </a:p>
      </dgm:t>
      <dgm:extLst>
        <a:ext uri="{E40237B7-FDA0-4F09-8148-C483321AD2D9}">
          <dgm14:cNvPr xmlns:dgm14="http://schemas.microsoft.com/office/drawing/2010/diagram" id="0" name="">
            <a:hlinkClick xmlns:r="http://schemas.openxmlformats.org/officeDocument/2006/relationships" r:id="rId1"/>
          </dgm14:cNvPr>
        </a:ext>
      </dgm:extLst>
    </dgm:pt>
    <dgm:pt modelId="{A6613CB3-5A17-4D09-820E-A0D6F3A6C550}" type="parTrans" cxnId="{664956E4-C3AE-4155-9297-732841A147BA}">
      <dgm:prSet/>
      <dgm:spPr/>
      <dgm:t>
        <a:bodyPr/>
        <a:lstStyle/>
        <a:p>
          <a:endParaRPr lang="tr-TR" b="1"/>
        </a:p>
      </dgm:t>
    </dgm:pt>
    <dgm:pt modelId="{DB04F3C9-97FC-4337-B5D9-6B779FD21C1A}" type="sibTrans" cxnId="{664956E4-C3AE-4155-9297-732841A147BA}">
      <dgm:prSet/>
      <dgm:spPr/>
      <dgm:t>
        <a:bodyPr/>
        <a:lstStyle/>
        <a:p>
          <a:endParaRPr lang="tr-TR" b="1"/>
        </a:p>
      </dgm:t>
    </dgm:pt>
    <dgm:pt modelId="{47D2461F-E629-40E6-8417-D70C88C2DDE6}">
      <dgm:prSet phldrT="[Metin]"/>
      <dgm:spPr/>
      <dgm:t>
        <a:bodyPr/>
        <a:lstStyle/>
        <a:p>
          <a:r>
            <a:rPr lang="tr-TR" b="1"/>
            <a:t>MF</a:t>
          </a:r>
        </a:p>
      </dgm:t>
      <dgm:extLst>
        <a:ext uri="{E40237B7-FDA0-4F09-8148-C483321AD2D9}">
          <dgm14:cNvPr xmlns:dgm14="http://schemas.microsoft.com/office/drawing/2010/diagram" id="0" name="">
            <a:hlinkClick xmlns:r="http://schemas.openxmlformats.org/officeDocument/2006/relationships" r:id="rId2"/>
          </dgm14:cNvPr>
        </a:ext>
      </dgm:extLst>
    </dgm:pt>
    <dgm:pt modelId="{707F083F-AB0E-4696-9C47-4E6656E806F7}" type="parTrans" cxnId="{6051986C-0B3E-4539-BF90-FC9EB762A4F4}">
      <dgm:prSet/>
      <dgm:spPr/>
      <dgm:t>
        <a:bodyPr/>
        <a:lstStyle/>
        <a:p>
          <a:endParaRPr lang="tr-TR" b="1"/>
        </a:p>
      </dgm:t>
    </dgm:pt>
    <dgm:pt modelId="{340077CE-58C7-48E4-BC83-66932C60E0AC}" type="sibTrans" cxnId="{6051986C-0B3E-4539-BF90-FC9EB762A4F4}">
      <dgm:prSet/>
      <dgm:spPr/>
      <dgm:t>
        <a:bodyPr/>
        <a:lstStyle/>
        <a:p>
          <a:endParaRPr lang="tr-TR" b="1"/>
        </a:p>
      </dgm:t>
    </dgm:pt>
    <dgm:pt modelId="{1E7FF893-9E1C-47E0-9ED9-D1E7D935F835}">
      <dgm:prSet phldrT="[Metin]"/>
      <dgm:spPr/>
      <dgm:t>
        <a:bodyPr/>
        <a:lstStyle/>
        <a:p>
          <a:r>
            <a:rPr lang="tr-TR" b="1"/>
            <a:t>SBF</a:t>
          </a:r>
        </a:p>
      </dgm:t>
      <dgm:extLst>
        <a:ext uri="{E40237B7-FDA0-4F09-8148-C483321AD2D9}">
          <dgm14:cNvPr xmlns:dgm14="http://schemas.microsoft.com/office/drawing/2010/diagram" id="0" name="">
            <a:hlinkClick xmlns:r="http://schemas.openxmlformats.org/officeDocument/2006/relationships" r:id="rId3"/>
          </dgm14:cNvPr>
        </a:ext>
      </dgm:extLst>
    </dgm:pt>
    <dgm:pt modelId="{556C4333-3BCB-46E3-8E10-96EDC64F0A25}" type="parTrans" cxnId="{754C82FE-E093-49A2-9A76-188223AE7BCE}">
      <dgm:prSet/>
      <dgm:spPr/>
      <dgm:t>
        <a:bodyPr/>
        <a:lstStyle/>
        <a:p>
          <a:endParaRPr lang="tr-TR" b="1"/>
        </a:p>
      </dgm:t>
    </dgm:pt>
    <dgm:pt modelId="{1FDD7C58-D2D9-453E-8B28-89D5DD3C5251}" type="sibTrans" cxnId="{754C82FE-E093-49A2-9A76-188223AE7BCE}">
      <dgm:prSet/>
      <dgm:spPr/>
      <dgm:t>
        <a:bodyPr/>
        <a:lstStyle/>
        <a:p>
          <a:endParaRPr lang="tr-TR" b="1"/>
        </a:p>
      </dgm:t>
    </dgm:pt>
    <dgm:pt modelId="{29829EE3-D413-4885-8149-DD9EA886ACF4}">
      <dgm:prSet phldrT="[Metin]"/>
      <dgm:spPr/>
      <dgm:t>
        <a:bodyPr/>
        <a:lstStyle/>
        <a:p>
          <a:r>
            <a:rPr lang="tr-TR" b="1"/>
            <a:t>İİSBF</a:t>
          </a:r>
        </a:p>
      </dgm:t>
      <dgm:extLst>
        <a:ext uri="{E40237B7-FDA0-4F09-8148-C483321AD2D9}">
          <dgm14:cNvPr xmlns:dgm14="http://schemas.microsoft.com/office/drawing/2010/diagram" id="0" name="">
            <a:hlinkClick xmlns:r="http://schemas.openxmlformats.org/officeDocument/2006/relationships" r:id="rId4"/>
          </dgm14:cNvPr>
        </a:ext>
      </dgm:extLst>
    </dgm:pt>
    <dgm:pt modelId="{D41BC77D-52D2-49D4-AF29-33D88F44AAC8}" type="parTrans" cxnId="{2E690A26-D75F-47F4-AF52-8F3A7079D2E8}">
      <dgm:prSet/>
      <dgm:spPr/>
      <dgm:t>
        <a:bodyPr/>
        <a:lstStyle/>
        <a:p>
          <a:endParaRPr lang="tr-TR" b="1"/>
        </a:p>
      </dgm:t>
    </dgm:pt>
    <dgm:pt modelId="{49D64787-EC21-4CCF-837E-86F72825F5D0}" type="sibTrans" cxnId="{2E690A26-D75F-47F4-AF52-8F3A7079D2E8}">
      <dgm:prSet/>
      <dgm:spPr/>
      <dgm:t>
        <a:bodyPr/>
        <a:lstStyle/>
        <a:p>
          <a:endParaRPr lang="tr-TR" b="1"/>
        </a:p>
      </dgm:t>
    </dgm:pt>
    <dgm:pt modelId="{0BB9B214-FE35-43F1-AD09-00D1587F371D}">
      <dgm:prSet phldrT="[Metin]"/>
      <dgm:spPr/>
      <dgm:t>
        <a:bodyPr/>
        <a:lstStyle/>
        <a:p>
          <a:r>
            <a:rPr lang="tr-TR" b="1"/>
            <a:t>YDYO</a:t>
          </a:r>
        </a:p>
      </dgm:t>
      <dgm:extLst>
        <a:ext uri="{E40237B7-FDA0-4F09-8148-C483321AD2D9}">
          <dgm14:cNvPr xmlns:dgm14="http://schemas.microsoft.com/office/drawing/2010/diagram" id="0" name="">
            <a:hlinkClick xmlns:r="http://schemas.openxmlformats.org/officeDocument/2006/relationships" r:id="rId5"/>
          </dgm14:cNvPr>
        </a:ext>
      </dgm:extLst>
    </dgm:pt>
    <dgm:pt modelId="{46E91840-2FDA-4B32-B15C-DBC037E35921}" type="parTrans" cxnId="{3749FC89-3680-4BF6-A513-E6AB4CB1A7A2}">
      <dgm:prSet/>
      <dgm:spPr/>
      <dgm:t>
        <a:bodyPr/>
        <a:lstStyle/>
        <a:p>
          <a:endParaRPr lang="tr-TR" b="1"/>
        </a:p>
      </dgm:t>
    </dgm:pt>
    <dgm:pt modelId="{43302F2C-D382-433F-8DEE-C2B5D0059209}" type="sibTrans" cxnId="{3749FC89-3680-4BF6-A513-E6AB4CB1A7A2}">
      <dgm:prSet/>
      <dgm:spPr/>
      <dgm:t>
        <a:bodyPr/>
        <a:lstStyle/>
        <a:p>
          <a:endParaRPr lang="tr-TR" b="1"/>
        </a:p>
      </dgm:t>
    </dgm:pt>
    <dgm:pt modelId="{44308E57-4820-4C75-886D-399A964A9779}">
      <dgm:prSet phldrT="[Metin]"/>
      <dgm:spPr/>
      <dgm:t>
        <a:bodyPr/>
        <a:lstStyle/>
        <a:p>
          <a:r>
            <a:rPr lang="tr-TR" b="1"/>
            <a:t>LEENST</a:t>
          </a:r>
        </a:p>
      </dgm:t>
      <dgm:extLst>
        <a:ext uri="{E40237B7-FDA0-4F09-8148-C483321AD2D9}">
          <dgm14:cNvPr xmlns:dgm14="http://schemas.microsoft.com/office/drawing/2010/diagram" id="0" name="">
            <a:hlinkClick xmlns:r="http://schemas.openxmlformats.org/officeDocument/2006/relationships" r:id="rId6"/>
          </dgm14:cNvPr>
        </a:ext>
      </dgm:extLst>
    </dgm:pt>
    <dgm:pt modelId="{40CA99FD-00DA-4A4F-B761-F54430D4A1D1}" type="parTrans" cxnId="{033C0F6A-D5F9-4468-BEEE-C17EA074975A}">
      <dgm:prSet/>
      <dgm:spPr/>
      <dgm:t>
        <a:bodyPr/>
        <a:lstStyle/>
        <a:p>
          <a:endParaRPr lang="tr-TR" b="1"/>
        </a:p>
      </dgm:t>
    </dgm:pt>
    <dgm:pt modelId="{14FF30A5-C053-4DEE-8894-A9D89D002E6B}" type="sibTrans" cxnId="{033C0F6A-D5F9-4468-BEEE-C17EA074975A}">
      <dgm:prSet/>
      <dgm:spPr/>
      <dgm:t>
        <a:bodyPr/>
        <a:lstStyle/>
        <a:p>
          <a:endParaRPr lang="tr-TR" b="1"/>
        </a:p>
      </dgm:t>
    </dgm:pt>
    <dgm:pt modelId="{EFC52C9B-DC66-4427-80B4-2DB016BA86A4}">
      <dgm:prSet phldrT="[Metin]"/>
      <dgm:spPr/>
      <dgm:t>
        <a:bodyPr/>
        <a:lstStyle/>
        <a:p>
          <a:r>
            <a:rPr lang="tr-TR" b="1"/>
            <a:t>SHMYO</a:t>
          </a:r>
        </a:p>
      </dgm:t>
      <dgm:extLst>
        <a:ext uri="{E40237B7-FDA0-4F09-8148-C483321AD2D9}">
          <dgm14:cNvPr xmlns:dgm14="http://schemas.microsoft.com/office/drawing/2010/diagram" id="0" name="">
            <a:hlinkClick xmlns:r="http://schemas.openxmlformats.org/officeDocument/2006/relationships" r:id="rId7"/>
          </dgm14:cNvPr>
        </a:ext>
      </dgm:extLst>
    </dgm:pt>
    <dgm:pt modelId="{3EE24EE9-631A-480C-8388-9B716A731DE3}" type="parTrans" cxnId="{3A570162-5829-41F9-A55C-355073A86E29}">
      <dgm:prSet/>
      <dgm:spPr/>
      <dgm:t>
        <a:bodyPr/>
        <a:lstStyle/>
        <a:p>
          <a:endParaRPr lang="tr-TR" b="1"/>
        </a:p>
      </dgm:t>
    </dgm:pt>
    <dgm:pt modelId="{875DBE07-68F4-42B3-B0F2-D24BE93503B3}" type="sibTrans" cxnId="{3A570162-5829-41F9-A55C-355073A86E29}">
      <dgm:prSet/>
      <dgm:spPr/>
      <dgm:t>
        <a:bodyPr/>
        <a:lstStyle/>
        <a:p>
          <a:endParaRPr lang="tr-TR" b="1"/>
        </a:p>
      </dgm:t>
    </dgm:pt>
    <dgm:pt modelId="{192B478A-6A32-42ED-8481-41494EF65A42}">
      <dgm:prSet phldrT="[Metin]"/>
      <dgm:spPr/>
      <dgm:t>
        <a:bodyPr/>
        <a:lstStyle/>
        <a:p>
          <a:r>
            <a:rPr lang="tr-TR" b="1"/>
            <a:t>MYO</a:t>
          </a:r>
        </a:p>
      </dgm:t>
      <dgm:extLst>
        <a:ext uri="{E40237B7-FDA0-4F09-8148-C483321AD2D9}">
          <dgm14:cNvPr xmlns:dgm14="http://schemas.microsoft.com/office/drawing/2010/diagram" id="0" name="">
            <a:hlinkClick xmlns:r="http://schemas.openxmlformats.org/officeDocument/2006/relationships" r:id="rId8"/>
          </dgm14:cNvPr>
        </a:ext>
      </dgm:extLst>
    </dgm:pt>
    <dgm:pt modelId="{8F5D843D-0CF7-44D9-9B46-A45EDBBD572F}" type="parTrans" cxnId="{2AB37BD4-FCC6-4390-A4BB-B317360FAAAE}">
      <dgm:prSet/>
      <dgm:spPr/>
      <dgm:t>
        <a:bodyPr/>
        <a:lstStyle/>
        <a:p>
          <a:endParaRPr lang="tr-TR" b="1"/>
        </a:p>
      </dgm:t>
    </dgm:pt>
    <dgm:pt modelId="{BC720D59-1C5F-44B3-98A6-A76BCB97E6FC}" type="sibTrans" cxnId="{2AB37BD4-FCC6-4390-A4BB-B317360FAAAE}">
      <dgm:prSet/>
      <dgm:spPr/>
      <dgm:t>
        <a:bodyPr/>
        <a:lstStyle/>
        <a:p>
          <a:endParaRPr lang="tr-TR" b="1"/>
        </a:p>
      </dgm:t>
    </dgm:pt>
    <dgm:pt modelId="{F1254836-4969-416B-9041-0FEBF369E3ED}">
      <dgm:prSet phldrT="[Metin]"/>
      <dgm:spPr/>
      <dgm:t>
        <a:bodyPr/>
        <a:lstStyle/>
        <a:p>
          <a:r>
            <a:rPr lang="tr-TR" b="1"/>
            <a:t>GSTMF</a:t>
          </a:r>
        </a:p>
      </dgm:t>
      <dgm:extLst>
        <a:ext uri="{E40237B7-FDA0-4F09-8148-C483321AD2D9}">
          <dgm14:cNvPr xmlns:dgm14="http://schemas.microsoft.com/office/drawing/2010/diagram" id="0" name="">
            <a:hlinkClick xmlns:r="http://schemas.openxmlformats.org/officeDocument/2006/relationships" r:id="rId9"/>
          </dgm14:cNvPr>
        </a:ext>
      </dgm:extLst>
    </dgm:pt>
    <dgm:pt modelId="{E18FA53A-663E-4C97-A0F2-C735D686801B}" type="parTrans" cxnId="{78C6B7B7-CBB4-4B3E-9D22-D3BEAEE297C4}">
      <dgm:prSet/>
      <dgm:spPr/>
      <dgm:t>
        <a:bodyPr/>
        <a:lstStyle/>
        <a:p>
          <a:endParaRPr lang="tr-TR" b="1"/>
        </a:p>
      </dgm:t>
    </dgm:pt>
    <dgm:pt modelId="{D4131D33-2AAD-4EB4-8D30-CD8BB74D78C9}" type="sibTrans" cxnId="{78C6B7B7-CBB4-4B3E-9D22-D3BEAEE297C4}">
      <dgm:prSet/>
      <dgm:spPr/>
      <dgm:t>
        <a:bodyPr/>
        <a:lstStyle/>
        <a:p>
          <a:endParaRPr lang="tr-TR" b="1"/>
        </a:p>
      </dgm:t>
    </dgm:pt>
    <dgm:pt modelId="{AE2933AF-2E54-494A-96F9-C8300D38C213}" type="pres">
      <dgm:prSet presAssocID="{EE790642-153C-44C6-97DD-51BB813A051F}" presName="diagram" presStyleCnt="0">
        <dgm:presLayoutVars>
          <dgm:dir/>
          <dgm:resizeHandles val="exact"/>
        </dgm:presLayoutVars>
      </dgm:prSet>
      <dgm:spPr/>
      <dgm:t>
        <a:bodyPr/>
        <a:lstStyle/>
        <a:p>
          <a:endParaRPr lang="tr-TR"/>
        </a:p>
      </dgm:t>
    </dgm:pt>
    <dgm:pt modelId="{19868DD5-7397-413B-9A1A-7D633E77635E}" type="pres">
      <dgm:prSet presAssocID="{794EFE11-7AC4-4611-B31E-14527891549F}" presName="node" presStyleLbl="node1" presStyleIdx="0" presStyleCnt="9" custLinFactNeighborX="586" custLinFactNeighborY="-45910">
        <dgm:presLayoutVars>
          <dgm:bulletEnabled val="1"/>
        </dgm:presLayoutVars>
      </dgm:prSet>
      <dgm:spPr/>
      <dgm:t>
        <a:bodyPr/>
        <a:lstStyle/>
        <a:p>
          <a:endParaRPr lang="tr-TR"/>
        </a:p>
      </dgm:t>
    </dgm:pt>
    <dgm:pt modelId="{1514B55F-E305-434B-9133-9E57593AE29A}" type="pres">
      <dgm:prSet presAssocID="{DB04F3C9-97FC-4337-B5D9-6B779FD21C1A}" presName="sibTrans" presStyleCnt="0"/>
      <dgm:spPr/>
      <dgm:t>
        <a:bodyPr/>
        <a:lstStyle/>
        <a:p>
          <a:endParaRPr lang="tr-TR"/>
        </a:p>
      </dgm:t>
    </dgm:pt>
    <dgm:pt modelId="{AA56B0ED-88B1-42A7-B7BF-9BEDA041E4EE}" type="pres">
      <dgm:prSet presAssocID="{F1254836-4969-416B-9041-0FEBF369E3ED}" presName="node" presStyleLbl="node1" presStyleIdx="1" presStyleCnt="9" custLinFactX="-7253" custLinFactNeighborX="-100000" custLinFactNeighborY="59585">
        <dgm:presLayoutVars>
          <dgm:bulletEnabled val="1"/>
        </dgm:presLayoutVars>
      </dgm:prSet>
      <dgm:spPr/>
      <dgm:t>
        <a:bodyPr/>
        <a:lstStyle/>
        <a:p>
          <a:endParaRPr lang="tr-TR"/>
        </a:p>
      </dgm:t>
    </dgm:pt>
    <dgm:pt modelId="{578A19C2-4936-45B5-A80F-6D80378B5F8B}" type="pres">
      <dgm:prSet presAssocID="{D4131D33-2AAD-4EB4-8D30-CD8BB74D78C9}" presName="sibTrans" presStyleCnt="0"/>
      <dgm:spPr/>
      <dgm:t>
        <a:bodyPr/>
        <a:lstStyle/>
        <a:p>
          <a:endParaRPr lang="tr-TR"/>
        </a:p>
      </dgm:t>
    </dgm:pt>
    <dgm:pt modelId="{AA4F01CF-152B-47AA-ACBD-ECABB4259096}" type="pres">
      <dgm:prSet presAssocID="{47D2461F-E629-40E6-8417-D70C88C2DDE6}" presName="node" presStyleLbl="node1" presStyleIdx="2" presStyleCnt="9" custLinFactX="-7839" custLinFactNeighborX="-100000" custLinFactNeighborY="-42003">
        <dgm:presLayoutVars>
          <dgm:bulletEnabled val="1"/>
        </dgm:presLayoutVars>
      </dgm:prSet>
      <dgm:spPr/>
      <dgm:t>
        <a:bodyPr/>
        <a:lstStyle/>
        <a:p>
          <a:endParaRPr lang="tr-TR"/>
        </a:p>
      </dgm:t>
    </dgm:pt>
    <dgm:pt modelId="{55123451-59C6-4A92-89B5-9E6A7559C9C8}" type="pres">
      <dgm:prSet presAssocID="{340077CE-58C7-48E4-BC83-66932C60E0AC}" presName="sibTrans" presStyleCnt="0"/>
      <dgm:spPr/>
      <dgm:t>
        <a:bodyPr/>
        <a:lstStyle/>
        <a:p>
          <a:endParaRPr lang="tr-TR"/>
        </a:p>
      </dgm:t>
    </dgm:pt>
    <dgm:pt modelId="{5E0CB437-C4C1-4916-A357-0D1FAD5E834D}" type="pres">
      <dgm:prSet presAssocID="{1E7FF893-9E1C-47E0-9ED9-D1E7D935F835}" presName="node" presStyleLbl="node1" presStyleIdx="3" presStyleCnt="9" custLinFactX="-100000" custLinFactNeighborX="-119195" custLinFactNeighborY="66423">
        <dgm:presLayoutVars>
          <dgm:bulletEnabled val="1"/>
        </dgm:presLayoutVars>
      </dgm:prSet>
      <dgm:spPr/>
      <dgm:t>
        <a:bodyPr/>
        <a:lstStyle/>
        <a:p>
          <a:endParaRPr lang="tr-TR"/>
        </a:p>
      </dgm:t>
    </dgm:pt>
    <dgm:pt modelId="{9590F639-4993-4D33-8F6C-09F44EC734BD}" type="pres">
      <dgm:prSet presAssocID="{1FDD7C58-D2D9-453E-8B28-89D5DD3C5251}" presName="sibTrans" presStyleCnt="0"/>
      <dgm:spPr/>
      <dgm:t>
        <a:bodyPr/>
        <a:lstStyle/>
        <a:p>
          <a:endParaRPr lang="tr-TR"/>
        </a:p>
      </dgm:t>
    </dgm:pt>
    <dgm:pt modelId="{22132B28-47F9-4AAA-A175-45734D957770}" type="pres">
      <dgm:prSet presAssocID="{29829EE3-D413-4885-8149-DD9EA886ACF4}" presName="node" presStyleLbl="node1" presStyleIdx="4" presStyleCnt="9" custLinFactX="-100000" custLinFactNeighborX="-115679" custLinFactNeighborY="-41026">
        <dgm:presLayoutVars>
          <dgm:bulletEnabled val="1"/>
        </dgm:presLayoutVars>
      </dgm:prSet>
      <dgm:spPr/>
      <dgm:t>
        <a:bodyPr/>
        <a:lstStyle/>
        <a:p>
          <a:endParaRPr lang="tr-TR"/>
        </a:p>
      </dgm:t>
    </dgm:pt>
    <dgm:pt modelId="{F40227DA-14EB-48A9-A6DC-0169F963D855}" type="pres">
      <dgm:prSet presAssocID="{49D64787-EC21-4CCF-837E-86F72825F5D0}" presName="sibTrans" presStyleCnt="0"/>
      <dgm:spPr/>
      <dgm:t>
        <a:bodyPr/>
        <a:lstStyle/>
        <a:p>
          <a:endParaRPr lang="tr-TR"/>
        </a:p>
      </dgm:t>
    </dgm:pt>
    <dgm:pt modelId="{E77FAD38-E021-40ED-8709-F1352B5E1B70}" type="pres">
      <dgm:prSet presAssocID="{0BB9B214-FE35-43F1-AD09-00D1587F371D}" presName="node" presStyleLbl="node1" presStyleIdx="5" presStyleCnt="9" custLinFactNeighborX="-52748" custLinFactNeighborY="50794">
        <dgm:presLayoutVars>
          <dgm:bulletEnabled val="1"/>
        </dgm:presLayoutVars>
      </dgm:prSet>
      <dgm:spPr/>
      <dgm:t>
        <a:bodyPr/>
        <a:lstStyle/>
        <a:p>
          <a:endParaRPr lang="tr-TR"/>
        </a:p>
      </dgm:t>
    </dgm:pt>
    <dgm:pt modelId="{C05BECA6-5585-45E7-8902-205F1BC9A181}" type="pres">
      <dgm:prSet presAssocID="{43302F2C-D382-433F-8DEE-C2B5D0059209}" presName="sibTrans" presStyleCnt="0"/>
      <dgm:spPr/>
      <dgm:t>
        <a:bodyPr/>
        <a:lstStyle/>
        <a:p>
          <a:endParaRPr lang="tr-TR"/>
        </a:p>
      </dgm:t>
    </dgm:pt>
    <dgm:pt modelId="{747A2C48-4267-4AF7-8563-F91E251087A7}" type="pres">
      <dgm:prSet presAssocID="{44308E57-4820-4C75-886D-399A964A9779}" presName="node" presStyleLbl="node1" presStyleIdx="6" presStyleCnt="9" custLinFactNeighborX="-56850" custLinFactNeighborY="51771">
        <dgm:presLayoutVars>
          <dgm:bulletEnabled val="1"/>
        </dgm:presLayoutVars>
      </dgm:prSet>
      <dgm:spPr/>
      <dgm:t>
        <a:bodyPr/>
        <a:lstStyle/>
        <a:p>
          <a:endParaRPr lang="tr-TR"/>
        </a:p>
      </dgm:t>
    </dgm:pt>
    <dgm:pt modelId="{3CD9BE36-0CD1-4D81-986D-BC607AC9BB02}" type="pres">
      <dgm:prSet presAssocID="{14FF30A5-C053-4DEE-8894-A9D89D002E6B}" presName="sibTrans" presStyleCnt="0"/>
      <dgm:spPr/>
      <dgm:t>
        <a:bodyPr/>
        <a:lstStyle/>
        <a:p>
          <a:endParaRPr lang="tr-TR"/>
        </a:p>
      </dgm:t>
    </dgm:pt>
    <dgm:pt modelId="{BE746B90-11CC-40FF-9688-ECCE783C7E32}" type="pres">
      <dgm:prSet presAssocID="{EFC52C9B-DC66-4427-80B4-2DB016BA86A4}" presName="node" presStyleLbl="node1" presStyleIdx="7" presStyleCnt="9" custLinFactNeighborX="-52748" custLinFactNeighborY="-44933">
        <dgm:presLayoutVars>
          <dgm:bulletEnabled val="1"/>
        </dgm:presLayoutVars>
      </dgm:prSet>
      <dgm:spPr/>
      <dgm:t>
        <a:bodyPr/>
        <a:lstStyle/>
        <a:p>
          <a:endParaRPr lang="tr-TR"/>
        </a:p>
      </dgm:t>
    </dgm:pt>
    <dgm:pt modelId="{3EB11EB2-3DFB-4A0A-813E-6C206C98777B}" type="pres">
      <dgm:prSet presAssocID="{875DBE07-68F4-42B3-B0F2-D24BE93503B3}" presName="sibTrans" presStyleCnt="0"/>
      <dgm:spPr/>
      <dgm:t>
        <a:bodyPr/>
        <a:lstStyle/>
        <a:p>
          <a:endParaRPr lang="tr-TR"/>
        </a:p>
      </dgm:t>
    </dgm:pt>
    <dgm:pt modelId="{51186D56-2381-4B3F-AA51-C1210415E94E}" type="pres">
      <dgm:prSet presAssocID="{192B478A-6A32-42ED-8481-41494EF65A42}" presName="node" presStyleLbl="node1" presStyleIdx="8" presStyleCnt="9" custLinFactX="-64690" custLinFactNeighborX="-100000" custLinFactNeighborY="49817">
        <dgm:presLayoutVars>
          <dgm:bulletEnabled val="1"/>
        </dgm:presLayoutVars>
      </dgm:prSet>
      <dgm:spPr/>
      <dgm:t>
        <a:bodyPr/>
        <a:lstStyle/>
        <a:p>
          <a:endParaRPr lang="tr-TR"/>
        </a:p>
      </dgm:t>
    </dgm:pt>
  </dgm:ptLst>
  <dgm:cxnLst>
    <dgm:cxn modelId="{3749FC89-3680-4BF6-A513-E6AB4CB1A7A2}" srcId="{EE790642-153C-44C6-97DD-51BB813A051F}" destId="{0BB9B214-FE35-43F1-AD09-00D1587F371D}" srcOrd="5" destOrd="0" parTransId="{46E91840-2FDA-4B32-B15C-DBC037E35921}" sibTransId="{43302F2C-D382-433F-8DEE-C2B5D0059209}"/>
    <dgm:cxn modelId="{6369BC3D-3E60-40B6-8218-01B15823E3A3}" type="presOf" srcId="{F1254836-4969-416B-9041-0FEBF369E3ED}" destId="{AA56B0ED-88B1-42A7-B7BF-9BEDA041E4EE}" srcOrd="0" destOrd="0" presId="urn:microsoft.com/office/officeart/2005/8/layout/default"/>
    <dgm:cxn modelId="{C43B639C-E0A8-4193-847D-77894AAC2EFB}" type="presOf" srcId="{44308E57-4820-4C75-886D-399A964A9779}" destId="{747A2C48-4267-4AF7-8563-F91E251087A7}" srcOrd="0" destOrd="0" presId="urn:microsoft.com/office/officeart/2005/8/layout/default"/>
    <dgm:cxn modelId="{2AB37BD4-FCC6-4390-A4BB-B317360FAAAE}" srcId="{EE790642-153C-44C6-97DD-51BB813A051F}" destId="{192B478A-6A32-42ED-8481-41494EF65A42}" srcOrd="8" destOrd="0" parTransId="{8F5D843D-0CF7-44D9-9B46-A45EDBBD572F}" sibTransId="{BC720D59-1C5F-44B3-98A6-A76BCB97E6FC}"/>
    <dgm:cxn modelId="{664956E4-C3AE-4155-9297-732841A147BA}" srcId="{EE790642-153C-44C6-97DD-51BB813A051F}" destId="{794EFE11-7AC4-4611-B31E-14527891549F}" srcOrd="0" destOrd="0" parTransId="{A6613CB3-5A17-4D09-820E-A0D6F3A6C550}" sibTransId="{DB04F3C9-97FC-4337-B5D9-6B779FD21C1A}"/>
    <dgm:cxn modelId="{6051986C-0B3E-4539-BF90-FC9EB762A4F4}" srcId="{EE790642-153C-44C6-97DD-51BB813A051F}" destId="{47D2461F-E629-40E6-8417-D70C88C2DDE6}" srcOrd="2" destOrd="0" parTransId="{707F083F-AB0E-4696-9C47-4E6656E806F7}" sibTransId="{340077CE-58C7-48E4-BC83-66932C60E0AC}"/>
    <dgm:cxn modelId="{754C82FE-E093-49A2-9A76-188223AE7BCE}" srcId="{EE790642-153C-44C6-97DD-51BB813A051F}" destId="{1E7FF893-9E1C-47E0-9ED9-D1E7D935F835}" srcOrd="3" destOrd="0" parTransId="{556C4333-3BCB-46E3-8E10-96EDC64F0A25}" sibTransId="{1FDD7C58-D2D9-453E-8B28-89D5DD3C5251}"/>
    <dgm:cxn modelId="{9A063B59-83A8-44F3-B4C4-2B1E215BC2CA}" type="presOf" srcId="{794EFE11-7AC4-4611-B31E-14527891549F}" destId="{19868DD5-7397-413B-9A1A-7D633E77635E}" srcOrd="0" destOrd="0" presId="urn:microsoft.com/office/officeart/2005/8/layout/default"/>
    <dgm:cxn modelId="{B6B42DEC-E909-4BAE-87BD-C5269EF7D724}" type="presOf" srcId="{0BB9B214-FE35-43F1-AD09-00D1587F371D}" destId="{E77FAD38-E021-40ED-8709-F1352B5E1B70}" srcOrd="0" destOrd="0" presId="urn:microsoft.com/office/officeart/2005/8/layout/default"/>
    <dgm:cxn modelId="{01D2F81F-18A2-4BDD-834D-0A1650ACDFF4}" type="presOf" srcId="{192B478A-6A32-42ED-8481-41494EF65A42}" destId="{51186D56-2381-4B3F-AA51-C1210415E94E}" srcOrd="0" destOrd="0" presId="urn:microsoft.com/office/officeart/2005/8/layout/default"/>
    <dgm:cxn modelId="{3A570162-5829-41F9-A55C-355073A86E29}" srcId="{EE790642-153C-44C6-97DD-51BB813A051F}" destId="{EFC52C9B-DC66-4427-80B4-2DB016BA86A4}" srcOrd="7" destOrd="0" parTransId="{3EE24EE9-631A-480C-8388-9B716A731DE3}" sibTransId="{875DBE07-68F4-42B3-B0F2-D24BE93503B3}"/>
    <dgm:cxn modelId="{020C6CD0-6DC1-4A28-817B-9355303F162E}" type="presOf" srcId="{EE790642-153C-44C6-97DD-51BB813A051F}" destId="{AE2933AF-2E54-494A-96F9-C8300D38C213}" srcOrd="0" destOrd="0" presId="urn:microsoft.com/office/officeart/2005/8/layout/default"/>
    <dgm:cxn modelId="{2E690A26-D75F-47F4-AF52-8F3A7079D2E8}" srcId="{EE790642-153C-44C6-97DD-51BB813A051F}" destId="{29829EE3-D413-4885-8149-DD9EA886ACF4}" srcOrd="4" destOrd="0" parTransId="{D41BC77D-52D2-49D4-AF29-33D88F44AAC8}" sibTransId="{49D64787-EC21-4CCF-837E-86F72825F5D0}"/>
    <dgm:cxn modelId="{97B4C661-025B-4F2A-AEE5-4E62D9A232E8}" type="presOf" srcId="{47D2461F-E629-40E6-8417-D70C88C2DDE6}" destId="{AA4F01CF-152B-47AA-ACBD-ECABB4259096}" srcOrd="0" destOrd="0" presId="urn:microsoft.com/office/officeart/2005/8/layout/default"/>
    <dgm:cxn modelId="{EF3FBFB7-B226-4D10-9201-F5750C9FD3B8}" type="presOf" srcId="{1E7FF893-9E1C-47E0-9ED9-D1E7D935F835}" destId="{5E0CB437-C4C1-4916-A357-0D1FAD5E834D}" srcOrd="0" destOrd="0" presId="urn:microsoft.com/office/officeart/2005/8/layout/default"/>
    <dgm:cxn modelId="{033C0F6A-D5F9-4468-BEEE-C17EA074975A}" srcId="{EE790642-153C-44C6-97DD-51BB813A051F}" destId="{44308E57-4820-4C75-886D-399A964A9779}" srcOrd="6" destOrd="0" parTransId="{40CA99FD-00DA-4A4F-B761-F54430D4A1D1}" sibTransId="{14FF30A5-C053-4DEE-8894-A9D89D002E6B}"/>
    <dgm:cxn modelId="{78C6B7B7-CBB4-4B3E-9D22-D3BEAEE297C4}" srcId="{EE790642-153C-44C6-97DD-51BB813A051F}" destId="{F1254836-4969-416B-9041-0FEBF369E3ED}" srcOrd="1" destOrd="0" parTransId="{E18FA53A-663E-4C97-A0F2-C735D686801B}" sibTransId="{D4131D33-2AAD-4EB4-8D30-CD8BB74D78C9}"/>
    <dgm:cxn modelId="{0B72DF49-64E7-4F34-B562-6DFB0EB437C7}" type="presOf" srcId="{29829EE3-D413-4885-8149-DD9EA886ACF4}" destId="{22132B28-47F9-4AAA-A175-45734D957770}" srcOrd="0" destOrd="0" presId="urn:microsoft.com/office/officeart/2005/8/layout/default"/>
    <dgm:cxn modelId="{BB025A9E-4F30-49A9-8E70-A893F7D69496}" type="presOf" srcId="{EFC52C9B-DC66-4427-80B4-2DB016BA86A4}" destId="{BE746B90-11CC-40FF-9688-ECCE783C7E32}" srcOrd="0" destOrd="0" presId="urn:microsoft.com/office/officeart/2005/8/layout/default"/>
    <dgm:cxn modelId="{A71543C5-3902-4249-9786-B09624439BDA}" type="presParOf" srcId="{AE2933AF-2E54-494A-96F9-C8300D38C213}" destId="{19868DD5-7397-413B-9A1A-7D633E77635E}" srcOrd="0" destOrd="0" presId="urn:microsoft.com/office/officeart/2005/8/layout/default"/>
    <dgm:cxn modelId="{1B389CDB-9994-47BE-ABD6-76951D98C91D}" type="presParOf" srcId="{AE2933AF-2E54-494A-96F9-C8300D38C213}" destId="{1514B55F-E305-434B-9133-9E57593AE29A}" srcOrd="1" destOrd="0" presId="urn:microsoft.com/office/officeart/2005/8/layout/default"/>
    <dgm:cxn modelId="{C232E936-20E8-43A3-8BA8-4E529930D8BB}" type="presParOf" srcId="{AE2933AF-2E54-494A-96F9-C8300D38C213}" destId="{AA56B0ED-88B1-42A7-B7BF-9BEDA041E4EE}" srcOrd="2" destOrd="0" presId="urn:microsoft.com/office/officeart/2005/8/layout/default"/>
    <dgm:cxn modelId="{1AEDD8B9-3ACB-4D40-8A32-63801E61DBDE}" type="presParOf" srcId="{AE2933AF-2E54-494A-96F9-C8300D38C213}" destId="{578A19C2-4936-45B5-A80F-6D80378B5F8B}" srcOrd="3" destOrd="0" presId="urn:microsoft.com/office/officeart/2005/8/layout/default"/>
    <dgm:cxn modelId="{B788C042-EC15-423E-AD86-D63CC4B596A8}" type="presParOf" srcId="{AE2933AF-2E54-494A-96F9-C8300D38C213}" destId="{AA4F01CF-152B-47AA-ACBD-ECABB4259096}" srcOrd="4" destOrd="0" presId="urn:microsoft.com/office/officeart/2005/8/layout/default"/>
    <dgm:cxn modelId="{34CB7BCB-2B5B-4147-92B9-CB1D7FD2654E}" type="presParOf" srcId="{AE2933AF-2E54-494A-96F9-C8300D38C213}" destId="{55123451-59C6-4A92-89B5-9E6A7559C9C8}" srcOrd="5" destOrd="0" presId="urn:microsoft.com/office/officeart/2005/8/layout/default"/>
    <dgm:cxn modelId="{48AA7546-B700-4421-AFBE-92A62C95885C}" type="presParOf" srcId="{AE2933AF-2E54-494A-96F9-C8300D38C213}" destId="{5E0CB437-C4C1-4916-A357-0D1FAD5E834D}" srcOrd="6" destOrd="0" presId="urn:microsoft.com/office/officeart/2005/8/layout/default"/>
    <dgm:cxn modelId="{FFB7E826-7E40-4036-AB1B-49196B408E5F}" type="presParOf" srcId="{AE2933AF-2E54-494A-96F9-C8300D38C213}" destId="{9590F639-4993-4D33-8F6C-09F44EC734BD}" srcOrd="7" destOrd="0" presId="urn:microsoft.com/office/officeart/2005/8/layout/default"/>
    <dgm:cxn modelId="{1DB94B74-7ABC-42A4-8B3F-28C2ACC45CE3}" type="presParOf" srcId="{AE2933AF-2E54-494A-96F9-C8300D38C213}" destId="{22132B28-47F9-4AAA-A175-45734D957770}" srcOrd="8" destOrd="0" presId="urn:microsoft.com/office/officeart/2005/8/layout/default"/>
    <dgm:cxn modelId="{BE6C1AEA-6C72-454F-8C32-3504DEF7241D}" type="presParOf" srcId="{AE2933AF-2E54-494A-96F9-C8300D38C213}" destId="{F40227DA-14EB-48A9-A6DC-0169F963D855}" srcOrd="9" destOrd="0" presId="urn:microsoft.com/office/officeart/2005/8/layout/default"/>
    <dgm:cxn modelId="{28FEEA12-19B0-44CD-9B75-7CEFC303EA9A}" type="presParOf" srcId="{AE2933AF-2E54-494A-96F9-C8300D38C213}" destId="{E77FAD38-E021-40ED-8709-F1352B5E1B70}" srcOrd="10" destOrd="0" presId="urn:microsoft.com/office/officeart/2005/8/layout/default"/>
    <dgm:cxn modelId="{4255B904-C69E-4510-B22E-316B3B76E238}" type="presParOf" srcId="{AE2933AF-2E54-494A-96F9-C8300D38C213}" destId="{C05BECA6-5585-45E7-8902-205F1BC9A181}" srcOrd="11" destOrd="0" presId="urn:microsoft.com/office/officeart/2005/8/layout/default"/>
    <dgm:cxn modelId="{D2BF44E1-8132-44C0-B52E-5AD838B9E324}" type="presParOf" srcId="{AE2933AF-2E54-494A-96F9-C8300D38C213}" destId="{747A2C48-4267-4AF7-8563-F91E251087A7}" srcOrd="12" destOrd="0" presId="urn:microsoft.com/office/officeart/2005/8/layout/default"/>
    <dgm:cxn modelId="{A07E77CB-7F66-49E2-948D-F511DEFF18D8}" type="presParOf" srcId="{AE2933AF-2E54-494A-96F9-C8300D38C213}" destId="{3CD9BE36-0CD1-4D81-986D-BC607AC9BB02}" srcOrd="13" destOrd="0" presId="urn:microsoft.com/office/officeart/2005/8/layout/default"/>
    <dgm:cxn modelId="{59958CCA-737D-4A03-9B92-C8A0E8AFA257}" type="presParOf" srcId="{AE2933AF-2E54-494A-96F9-C8300D38C213}" destId="{BE746B90-11CC-40FF-9688-ECCE783C7E32}" srcOrd="14" destOrd="0" presId="urn:microsoft.com/office/officeart/2005/8/layout/default"/>
    <dgm:cxn modelId="{005A03F0-C1EB-442C-A52D-2B0E860064E9}" type="presParOf" srcId="{AE2933AF-2E54-494A-96F9-C8300D38C213}" destId="{3EB11EB2-3DFB-4A0A-813E-6C206C98777B}" srcOrd="15" destOrd="0" presId="urn:microsoft.com/office/officeart/2005/8/layout/default"/>
    <dgm:cxn modelId="{60232735-6844-4D7F-A043-1AC8ECEB6A04}" type="presParOf" srcId="{AE2933AF-2E54-494A-96F9-C8300D38C213}" destId="{51186D56-2381-4B3F-AA51-C1210415E94E}" srcOrd="16" destOrd="0" presId="urn:microsoft.com/office/officeart/2005/8/layout/default"/>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2DF903D-415B-40E8-AC3B-80A71289E493}">
      <dsp:nvSpPr>
        <dsp:cNvPr id="0" name=""/>
        <dsp:cNvSpPr/>
      </dsp:nvSpPr>
      <dsp:spPr>
        <a:xfrm rot="5400000">
          <a:off x="-115934" y="116503"/>
          <a:ext cx="772899" cy="541029"/>
        </a:xfrm>
        <a:prstGeom prst="chevron">
          <a:avLst/>
        </a:prstGeom>
        <a:gradFill rotWithShape="0">
          <a:gsLst>
            <a:gs pos="0">
              <a:schemeClr val="accent2">
                <a:hueOff val="0"/>
                <a:satOff val="0"/>
                <a:lumOff val="0"/>
                <a:alphaOff val="0"/>
                <a:satMod val="103000"/>
                <a:lumMod val="102000"/>
                <a:tint val="94000"/>
              </a:schemeClr>
            </a:gs>
            <a:gs pos="50000">
              <a:schemeClr val="accent2">
                <a:hueOff val="0"/>
                <a:satOff val="0"/>
                <a:lumOff val="0"/>
                <a:alphaOff val="0"/>
                <a:satMod val="110000"/>
                <a:lumMod val="100000"/>
                <a:shade val="100000"/>
              </a:schemeClr>
            </a:gs>
            <a:gs pos="100000">
              <a:schemeClr val="accent2">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tr-TR" sz="1200" kern="1200" dirty="0" smtClean="0"/>
            <a:t>AMAÇ 1</a:t>
          </a:r>
          <a:endParaRPr lang="tr-TR" sz="1200" kern="1200" dirty="0"/>
        </a:p>
      </dsp:txBody>
      <dsp:txXfrm rot="-5400000">
        <a:off x="2" y="271083"/>
        <a:ext cx="541029" cy="231870"/>
      </dsp:txXfrm>
    </dsp:sp>
    <dsp:sp modelId="{E3FB114E-DAB4-4B07-8AE3-65D5B60C5A6B}">
      <dsp:nvSpPr>
        <dsp:cNvPr id="0" name=""/>
        <dsp:cNvSpPr/>
      </dsp:nvSpPr>
      <dsp:spPr>
        <a:xfrm rot="5400000">
          <a:off x="2167209" y="-1625611"/>
          <a:ext cx="502384" cy="3754745"/>
        </a:xfrm>
        <a:prstGeom prst="round2SameRect">
          <a:avLst/>
        </a:prstGeom>
        <a:solidFill>
          <a:schemeClr val="lt1">
            <a:alpha val="90000"/>
            <a:hueOff val="0"/>
            <a:satOff val="0"/>
            <a:lumOff val="0"/>
            <a:alphaOff val="0"/>
          </a:schemeClr>
        </a:solidFill>
        <a:ln w="6350" cap="flat" cmpd="sng" algn="ctr">
          <a:solidFill>
            <a:schemeClr val="accent2">
              <a:hueOff val="0"/>
              <a:satOff val="0"/>
              <a:lumOff val="0"/>
              <a:alphaOff val="0"/>
            </a:schemeClr>
          </a:solidFill>
          <a:prstDash val="solid"/>
          <a:miter lim="800000"/>
        </a:ln>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tr-TR" sz="1500" kern="1200" dirty="0" smtClean="0"/>
            <a:t>Güçlü bir Kalite Kültürü ve Kalite Güvence Sistemini oluşturmak</a:t>
          </a:r>
          <a:endParaRPr lang="tr-TR" sz="1500" kern="1200" dirty="0"/>
        </a:p>
      </dsp:txBody>
      <dsp:txXfrm rot="-5400000">
        <a:off x="541029" y="25093"/>
        <a:ext cx="3730221" cy="453336"/>
      </dsp:txXfrm>
    </dsp:sp>
    <dsp:sp modelId="{BA78A0E2-6F01-45F7-B539-D3570579D1FE}">
      <dsp:nvSpPr>
        <dsp:cNvPr id="0" name=""/>
        <dsp:cNvSpPr/>
      </dsp:nvSpPr>
      <dsp:spPr>
        <a:xfrm rot="5400000">
          <a:off x="-115934" y="789355"/>
          <a:ext cx="772899" cy="541029"/>
        </a:xfrm>
        <a:prstGeom prst="chevron">
          <a:avLst/>
        </a:prstGeom>
        <a:gradFill rotWithShape="0">
          <a:gsLst>
            <a:gs pos="0">
              <a:schemeClr val="accent3">
                <a:hueOff val="0"/>
                <a:satOff val="0"/>
                <a:lumOff val="0"/>
                <a:alphaOff val="0"/>
                <a:satMod val="103000"/>
                <a:lumMod val="102000"/>
                <a:tint val="94000"/>
              </a:schemeClr>
            </a:gs>
            <a:gs pos="50000">
              <a:schemeClr val="accent3">
                <a:hueOff val="0"/>
                <a:satOff val="0"/>
                <a:lumOff val="0"/>
                <a:alphaOff val="0"/>
                <a:satMod val="110000"/>
                <a:lumMod val="100000"/>
                <a:shade val="100000"/>
              </a:schemeClr>
            </a:gs>
            <a:gs pos="100000">
              <a:schemeClr val="accent3">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tr-TR" sz="1200" kern="1200" dirty="0" smtClean="0"/>
            <a:t>AMAÇ 2</a:t>
          </a:r>
          <a:endParaRPr lang="tr-TR" sz="1200" kern="1200" dirty="0"/>
        </a:p>
      </dsp:txBody>
      <dsp:txXfrm rot="-5400000">
        <a:off x="2" y="943935"/>
        <a:ext cx="541029" cy="231870"/>
      </dsp:txXfrm>
    </dsp:sp>
    <dsp:sp modelId="{2250F01B-EFE5-49F8-A8B6-C061DA7E5316}">
      <dsp:nvSpPr>
        <dsp:cNvPr id="0" name=""/>
        <dsp:cNvSpPr/>
      </dsp:nvSpPr>
      <dsp:spPr>
        <a:xfrm rot="5400000">
          <a:off x="2167209" y="-952760"/>
          <a:ext cx="502384" cy="3754745"/>
        </a:xfrm>
        <a:prstGeom prst="round2SameRect">
          <a:avLst/>
        </a:prstGeom>
        <a:solidFill>
          <a:schemeClr val="lt1">
            <a:alpha val="90000"/>
            <a:hueOff val="0"/>
            <a:satOff val="0"/>
            <a:lumOff val="0"/>
            <a:alphaOff val="0"/>
          </a:schemeClr>
        </a:solidFill>
        <a:ln w="6350" cap="flat" cmpd="sng" algn="ctr">
          <a:solidFill>
            <a:schemeClr val="accent3">
              <a:hueOff val="0"/>
              <a:satOff val="0"/>
              <a:lumOff val="0"/>
              <a:alphaOff val="0"/>
            </a:schemeClr>
          </a:solidFill>
          <a:prstDash val="solid"/>
          <a:miter lim="800000"/>
        </a:ln>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tr-TR" sz="1500" kern="1200" dirty="0" err="1" smtClean="0"/>
            <a:t>Uluslararasılaştırma</a:t>
          </a:r>
          <a:r>
            <a:rPr lang="tr-TR" sz="1500" kern="1200" dirty="0" smtClean="0"/>
            <a:t> düzeyini artırmak</a:t>
          </a:r>
          <a:endParaRPr lang="tr-TR" sz="1500" kern="1200" dirty="0"/>
        </a:p>
      </dsp:txBody>
      <dsp:txXfrm rot="-5400000">
        <a:off x="541029" y="697944"/>
        <a:ext cx="3730221" cy="453336"/>
      </dsp:txXfrm>
    </dsp:sp>
    <dsp:sp modelId="{8A65484A-A38B-4C04-9A52-C16665C3C68D}">
      <dsp:nvSpPr>
        <dsp:cNvPr id="0" name=""/>
        <dsp:cNvSpPr/>
      </dsp:nvSpPr>
      <dsp:spPr>
        <a:xfrm rot="5400000">
          <a:off x="-115934" y="1462206"/>
          <a:ext cx="772899" cy="541029"/>
        </a:xfrm>
        <a:prstGeom prst="chevron">
          <a:avLst/>
        </a:prstGeom>
        <a:gradFill rotWithShape="0">
          <a:gsLst>
            <a:gs pos="0">
              <a:schemeClr val="accent4">
                <a:hueOff val="0"/>
                <a:satOff val="0"/>
                <a:lumOff val="0"/>
                <a:alphaOff val="0"/>
                <a:satMod val="103000"/>
                <a:lumMod val="102000"/>
                <a:tint val="94000"/>
              </a:schemeClr>
            </a:gs>
            <a:gs pos="50000">
              <a:schemeClr val="accent4">
                <a:hueOff val="0"/>
                <a:satOff val="0"/>
                <a:lumOff val="0"/>
                <a:alphaOff val="0"/>
                <a:satMod val="110000"/>
                <a:lumMod val="100000"/>
                <a:shade val="100000"/>
              </a:schemeClr>
            </a:gs>
            <a:gs pos="100000">
              <a:schemeClr val="accent4">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tr-TR" sz="1200" kern="1200" dirty="0" smtClean="0"/>
            <a:t>AMAÇ 3</a:t>
          </a:r>
          <a:endParaRPr lang="tr-TR" sz="1200" kern="1200" dirty="0"/>
        </a:p>
      </dsp:txBody>
      <dsp:txXfrm rot="-5400000">
        <a:off x="2" y="1616786"/>
        <a:ext cx="541029" cy="231870"/>
      </dsp:txXfrm>
    </dsp:sp>
    <dsp:sp modelId="{DF5F3E77-D156-4C38-A854-4369745833FD}">
      <dsp:nvSpPr>
        <dsp:cNvPr id="0" name=""/>
        <dsp:cNvSpPr/>
      </dsp:nvSpPr>
      <dsp:spPr>
        <a:xfrm rot="5400000">
          <a:off x="2167209" y="-279908"/>
          <a:ext cx="502384" cy="3754745"/>
        </a:xfrm>
        <a:prstGeom prst="round2SameRect">
          <a:avLst/>
        </a:prstGeom>
        <a:solidFill>
          <a:schemeClr val="lt1">
            <a:alpha val="90000"/>
            <a:hueOff val="0"/>
            <a:satOff val="0"/>
            <a:lumOff val="0"/>
            <a:alphaOff val="0"/>
          </a:schemeClr>
        </a:solidFill>
        <a:ln w="6350" cap="flat" cmpd="sng" algn="ctr">
          <a:solidFill>
            <a:schemeClr val="accent4">
              <a:hueOff val="0"/>
              <a:satOff val="0"/>
              <a:lumOff val="0"/>
              <a:alphaOff val="0"/>
            </a:schemeClr>
          </a:solidFill>
          <a:prstDash val="solid"/>
          <a:miter lim="800000"/>
        </a:ln>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tr-TR" sz="1500" kern="1200" smtClean="0"/>
            <a:t>Yenilikçi ve Yaratıcı Eğitim - Öğretim yaklaşımını geliştirmek</a:t>
          </a:r>
          <a:endParaRPr lang="tr-TR" sz="1500" kern="1200"/>
        </a:p>
      </dsp:txBody>
      <dsp:txXfrm rot="-5400000">
        <a:off x="541029" y="1370796"/>
        <a:ext cx="3730221" cy="453336"/>
      </dsp:txXfrm>
    </dsp:sp>
    <dsp:sp modelId="{FE575A9A-0260-486A-BB7F-76F6A8C170C8}">
      <dsp:nvSpPr>
        <dsp:cNvPr id="0" name=""/>
        <dsp:cNvSpPr/>
      </dsp:nvSpPr>
      <dsp:spPr>
        <a:xfrm rot="5400000">
          <a:off x="-115934" y="2135058"/>
          <a:ext cx="772899" cy="541029"/>
        </a:xfrm>
        <a:prstGeom prst="chevron">
          <a:avLst/>
        </a:prstGeom>
        <a:gradFill rotWithShape="0">
          <a:gsLst>
            <a:gs pos="0">
              <a:schemeClr val="accent5">
                <a:hueOff val="0"/>
                <a:satOff val="0"/>
                <a:lumOff val="0"/>
                <a:alphaOff val="0"/>
                <a:satMod val="103000"/>
                <a:lumMod val="102000"/>
                <a:tint val="94000"/>
              </a:schemeClr>
            </a:gs>
            <a:gs pos="50000">
              <a:schemeClr val="accent5">
                <a:hueOff val="0"/>
                <a:satOff val="0"/>
                <a:lumOff val="0"/>
                <a:alphaOff val="0"/>
                <a:satMod val="110000"/>
                <a:lumMod val="100000"/>
                <a:shade val="100000"/>
              </a:schemeClr>
            </a:gs>
            <a:gs pos="100000">
              <a:schemeClr val="accent5">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tr-TR" sz="1200" kern="1200" dirty="0" smtClean="0"/>
            <a:t>AMAÇ 4</a:t>
          </a:r>
          <a:endParaRPr lang="tr-TR" sz="1200" kern="1200" dirty="0"/>
        </a:p>
      </dsp:txBody>
      <dsp:txXfrm rot="-5400000">
        <a:off x="2" y="2289638"/>
        <a:ext cx="541029" cy="231870"/>
      </dsp:txXfrm>
    </dsp:sp>
    <dsp:sp modelId="{D61D1D2C-86FB-4DCF-A44D-2AADFE1E4273}">
      <dsp:nvSpPr>
        <dsp:cNvPr id="0" name=""/>
        <dsp:cNvSpPr/>
      </dsp:nvSpPr>
      <dsp:spPr>
        <a:xfrm rot="5400000">
          <a:off x="2167209" y="392943"/>
          <a:ext cx="502384" cy="3754745"/>
        </a:xfrm>
        <a:prstGeom prst="round2SameRect">
          <a:avLst/>
        </a:prstGeom>
        <a:solidFill>
          <a:schemeClr val="lt1">
            <a:alpha val="90000"/>
            <a:hueOff val="0"/>
            <a:satOff val="0"/>
            <a:lumOff val="0"/>
            <a:alphaOff val="0"/>
          </a:schemeClr>
        </a:solidFill>
        <a:ln w="6350" cap="flat" cmpd="sng" algn="ctr">
          <a:solidFill>
            <a:schemeClr val="accent5">
              <a:hueOff val="0"/>
              <a:satOff val="0"/>
              <a:lumOff val="0"/>
              <a:alphaOff val="0"/>
            </a:schemeClr>
          </a:solidFill>
          <a:prstDash val="solid"/>
          <a:miter lim="800000"/>
        </a:ln>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tr-TR" sz="1500" kern="1200" dirty="0" smtClean="0"/>
            <a:t>Ulusal ve Uluslararası düzeyde nitelikli Ar-Ge faaliyetlerini artırmak</a:t>
          </a:r>
          <a:endParaRPr lang="tr-TR" sz="1500" kern="1200" dirty="0"/>
        </a:p>
      </dsp:txBody>
      <dsp:txXfrm rot="-5400000">
        <a:off x="541029" y="2043647"/>
        <a:ext cx="3730221" cy="453336"/>
      </dsp:txXfrm>
    </dsp:sp>
    <dsp:sp modelId="{883AE50E-9B5B-4EA0-B381-2BA4E62759A7}">
      <dsp:nvSpPr>
        <dsp:cNvPr id="0" name=""/>
        <dsp:cNvSpPr/>
      </dsp:nvSpPr>
      <dsp:spPr>
        <a:xfrm rot="5400000">
          <a:off x="-115934" y="2807910"/>
          <a:ext cx="772899" cy="541029"/>
        </a:xfrm>
        <a:prstGeom prst="chevron">
          <a:avLst/>
        </a:prstGeom>
        <a:gradFill rotWithShape="0">
          <a:gsLst>
            <a:gs pos="0">
              <a:schemeClr val="accent6">
                <a:hueOff val="0"/>
                <a:satOff val="0"/>
                <a:lumOff val="0"/>
                <a:alphaOff val="0"/>
                <a:satMod val="103000"/>
                <a:lumMod val="102000"/>
                <a:tint val="94000"/>
              </a:schemeClr>
            </a:gs>
            <a:gs pos="50000">
              <a:schemeClr val="accent6">
                <a:hueOff val="0"/>
                <a:satOff val="0"/>
                <a:lumOff val="0"/>
                <a:alphaOff val="0"/>
                <a:satMod val="110000"/>
                <a:lumMod val="100000"/>
                <a:shade val="100000"/>
              </a:schemeClr>
            </a:gs>
            <a:gs pos="100000">
              <a:schemeClr val="accent6">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tr-TR" sz="1200" kern="1200" dirty="0" smtClean="0"/>
            <a:t>AMAÇ 5</a:t>
          </a:r>
          <a:endParaRPr lang="tr-TR" sz="1200" kern="1200" dirty="0"/>
        </a:p>
      </dsp:txBody>
      <dsp:txXfrm rot="-5400000">
        <a:off x="2" y="2962490"/>
        <a:ext cx="541029" cy="231870"/>
      </dsp:txXfrm>
    </dsp:sp>
    <dsp:sp modelId="{685E72B2-F1CD-457D-A040-E7ACDC5ECF4C}">
      <dsp:nvSpPr>
        <dsp:cNvPr id="0" name=""/>
        <dsp:cNvSpPr/>
      </dsp:nvSpPr>
      <dsp:spPr>
        <a:xfrm rot="5400000">
          <a:off x="2167209" y="1065794"/>
          <a:ext cx="502384" cy="3754745"/>
        </a:xfrm>
        <a:prstGeom prst="round2SameRect">
          <a:avLst/>
        </a:prstGeom>
        <a:solidFill>
          <a:schemeClr val="lt1">
            <a:alpha val="90000"/>
            <a:hueOff val="0"/>
            <a:satOff val="0"/>
            <a:lumOff val="0"/>
            <a:alphaOff val="0"/>
          </a:schemeClr>
        </a:solidFill>
        <a:ln w="6350" cap="flat" cmpd="sng" algn="ctr">
          <a:solidFill>
            <a:schemeClr val="accent6">
              <a:hueOff val="0"/>
              <a:satOff val="0"/>
              <a:lumOff val="0"/>
              <a:alphaOff val="0"/>
            </a:schemeClr>
          </a:solidFill>
          <a:prstDash val="solid"/>
          <a:miter lim="800000"/>
        </a:ln>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tr-TR" sz="1500" kern="1200" smtClean="0"/>
            <a:t>Toplumsal Katkı Düzeyini artırmak</a:t>
          </a:r>
          <a:endParaRPr lang="tr-TR" sz="1500" kern="1200"/>
        </a:p>
      </dsp:txBody>
      <dsp:txXfrm rot="-5400000">
        <a:off x="541029" y="2716498"/>
        <a:ext cx="3730221" cy="453336"/>
      </dsp:txXfrm>
    </dsp:sp>
    <dsp:sp modelId="{4713F95B-9277-41E1-92A6-CE4CD23F00A2}">
      <dsp:nvSpPr>
        <dsp:cNvPr id="0" name=""/>
        <dsp:cNvSpPr/>
      </dsp:nvSpPr>
      <dsp:spPr>
        <a:xfrm rot="5400000">
          <a:off x="-115934" y="3480761"/>
          <a:ext cx="772899" cy="541029"/>
        </a:xfrm>
        <a:prstGeom prst="chevron">
          <a:avLst/>
        </a:prstGeom>
        <a:gradFill rotWithShape="0">
          <a:gsLst>
            <a:gs pos="0">
              <a:schemeClr val="accent2">
                <a:hueOff val="0"/>
                <a:satOff val="0"/>
                <a:lumOff val="0"/>
                <a:alphaOff val="0"/>
                <a:satMod val="103000"/>
                <a:lumMod val="102000"/>
                <a:tint val="94000"/>
              </a:schemeClr>
            </a:gs>
            <a:gs pos="50000">
              <a:schemeClr val="accent2">
                <a:hueOff val="0"/>
                <a:satOff val="0"/>
                <a:lumOff val="0"/>
                <a:alphaOff val="0"/>
                <a:satMod val="110000"/>
                <a:lumMod val="100000"/>
                <a:shade val="100000"/>
              </a:schemeClr>
            </a:gs>
            <a:gs pos="100000">
              <a:schemeClr val="accent2">
                <a:hueOff val="0"/>
                <a:satOff val="0"/>
                <a:lumOff val="0"/>
                <a:alphaOff val="0"/>
                <a:lumMod val="99000"/>
                <a:satMod val="120000"/>
                <a:shade val="78000"/>
              </a:schemeClr>
            </a:gs>
          </a:gsLst>
          <a:lin ang="5400000" scaled="0"/>
        </a:gradFill>
        <a:ln>
          <a:noFill/>
        </a:ln>
        <a:effectLst/>
        <a:scene3d>
          <a:camera prst="orthographicFront"/>
          <a:lightRig rig="threePt" dir="t">
            <a:rot lat="0" lon="0" rev="7500000"/>
          </a:lightRig>
        </a:scene3d>
        <a:sp3d prstMaterial="plastic">
          <a:bevelT w="127000" h="25400" prst="relaxedInset"/>
        </a:sp3d>
      </dsp:spPr>
      <dsp:style>
        <a:lnRef idx="0">
          <a:scrgbClr r="0" g="0" b="0"/>
        </a:lnRef>
        <a:fillRef idx="3">
          <a:scrgbClr r="0" g="0" b="0"/>
        </a:fillRef>
        <a:effectRef idx="2">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tr-TR" sz="1200" kern="1200" dirty="0" smtClean="0"/>
            <a:t>AMAÇ 6</a:t>
          </a:r>
          <a:endParaRPr lang="tr-TR" sz="1200" kern="1200" dirty="0"/>
        </a:p>
      </dsp:txBody>
      <dsp:txXfrm rot="-5400000">
        <a:off x="2" y="3635341"/>
        <a:ext cx="541029" cy="231870"/>
      </dsp:txXfrm>
    </dsp:sp>
    <dsp:sp modelId="{2E153811-9B65-425C-91FD-4CB9B83BD580}">
      <dsp:nvSpPr>
        <dsp:cNvPr id="0" name=""/>
        <dsp:cNvSpPr/>
      </dsp:nvSpPr>
      <dsp:spPr>
        <a:xfrm rot="5400000">
          <a:off x="2167209" y="1738646"/>
          <a:ext cx="502384" cy="3754745"/>
        </a:xfrm>
        <a:prstGeom prst="round2SameRect">
          <a:avLst/>
        </a:prstGeom>
        <a:solidFill>
          <a:schemeClr val="lt1">
            <a:alpha val="90000"/>
            <a:hueOff val="0"/>
            <a:satOff val="0"/>
            <a:lumOff val="0"/>
            <a:alphaOff val="0"/>
          </a:schemeClr>
        </a:solidFill>
        <a:ln w="6350" cap="flat" cmpd="sng" algn="ctr">
          <a:solidFill>
            <a:schemeClr val="accent2">
              <a:hueOff val="0"/>
              <a:satOff val="0"/>
              <a:lumOff val="0"/>
              <a:alphaOff val="0"/>
            </a:schemeClr>
          </a:solidFill>
          <a:prstDash val="solid"/>
          <a:miter lim="800000"/>
        </a:ln>
        <a:effectLst/>
        <a:scene3d>
          <a:camera prst="orthographicFront"/>
          <a:lightRig rig="threePt" dir="t">
            <a:rot lat="0" lon="0" rev="7500000"/>
          </a:lightRig>
        </a:scene3d>
        <a:sp3d extrusionH="190500" prstMaterial="dkEdge">
          <a:bevelT w="135400" h="16350" prst="relaxedInset"/>
          <a:contourClr>
            <a:schemeClr val="bg1"/>
          </a:contourClr>
        </a:sp3d>
      </dsp:spPr>
      <dsp:style>
        <a:lnRef idx="1">
          <a:scrgbClr r="0" g="0" b="0"/>
        </a:lnRef>
        <a:fillRef idx="1">
          <a:scrgbClr r="0" g="0" b="0"/>
        </a:fillRef>
        <a:effectRef idx="2">
          <a:scrgbClr r="0" g="0" b="0"/>
        </a:effectRef>
        <a:fontRef idx="minor"/>
      </dsp:style>
      <dsp:txBody>
        <a:bodyPr spcFirstLastPara="0" vert="horz" wrap="square" lIns="106680" tIns="9525" rIns="9525" bIns="9525" numCol="1" spcCol="1270" anchor="ctr" anchorCtr="0">
          <a:noAutofit/>
        </a:bodyPr>
        <a:lstStyle/>
        <a:p>
          <a:pPr marL="114300" lvl="1" indent="-114300" algn="l" defTabSz="666750">
            <a:lnSpc>
              <a:spcPct val="90000"/>
            </a:lnSpc>
            <a:spcBef>
              <a:spcPct val="0"/>
            </a:spcBef>
            <a:spcAft>
              <a:spcPct val="15000"/>
            </a:spcAft>
            <a:buChar char="••"/>
          </a:pPr>
          <a:r>
            <a:rPr lang="tr-TR" sz="1500" kern="1200" smtClean="0"/>
            <a:t>Yönetim ve Destek süreçlerini iyileştirilmek</a:t>
          </a:r>
          <a:endParaRPr lang="tr-TR" sz="1500" kern="1200"/>
        </a:p>
      </dsp:txBody>
      <dsp:txXfrm rot="-5400000">
        <a:off x="541029" y="3389350"/>
        <a:ext cx="3730221" cy="45333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9868DD5-7397-413B-9A1A-7D633E77635E}">
      <dsp:nvSpPr>
        <dsp:cNvPr id="0" name=""/>
        <dsp:cNvSpPr/>
      </dsp:nvSpPr>
      <dsp:spPr>
        <a:xfrm>
          <a:off x="12525" y="86623"/>
          <a:ext cx="1625193" cy="975116"/>
        </a:xfrm>
        <a:prstGeom prst="rect">
          <a:avLst/>
        </a:prstGeom>
        <a:gradFill rotWithShape="0">
          <a:gsLst>
            <a:gs pos="0">
              <a:schemeClr val="accent4">
                <a:hueOff val="0"/>
                <a:satOff val="0"/>
                <a:lumOff val="0"/>
                <a:alphaOff val="0"/>
                <a:satMod val="103000"/>
                <a:lumMod val="102000"/>
                <a:tint val="94000"/>
              </a:schemeClr>
            </a:gs>
            <a:gs pos="50000">
              <a:schemeClr val="accent4">
                <a:hueOff val="0"/>
                <a:satOff val="0"/>
                <a:lumOff val="0"/>
                <a:alphaOff val="0"/>
                <a:satMod val="110000"/>
                <a:lumMod val="100000"/>
                <a:shade val="100000"/>
              </a:schemeClr>
            </a:gs>
            <a:gs pos="100000">
              <a:schemeClr val="accent4">
                <a:hueOff val="0"/>
                <a:satOff val="0"/>
                <a:lumOff val="0"/>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Rektörlük</a:t>
          </a:r>
        </a:p>
        <a:p>
          <a:pPr lvl="0" algn="ctr" defTabSz="933450">
            <a:lnSpc>
              <a:spcPct val="90000"/>
            </a:lnSpc>
            <a:spcBef>
              <a:spcPct val="0"/>
            </a:spcBef>
            <a:spcAft>
              <a:spcPct val="35000"/>
            </a:spcAft>
          </a:pPr>
          <a:r>
            <a:rPr lang="tr-TR" sz="2100" b="1" kern="1200"/>
            <a:t>İdari Birimler</a:t>
          </a:r>
        </a:p>
      </dsp:txBody>
      <dsp:txXfrm>
        <a:off x="12525" y="86623"/>
        <a:ext cx="1625193" cy="975116"/>
      </dsp:txXfrm>
    </dsp:sp>
    <dsp:sp modelId="{AA56B0ED-88B1-42A7-B7BF-9BEDA041E4EE}">
      <dsp:nvSpPr>
        <dsp:cNvPr id="0" name=""/>
        <dsp:cNvSpPr/>
      </dsp:nvSpPr>
      <dsp:spPr>
        <a:xfrm>
          <a:off x="47645" y="1115322"/>
          <a:ext cx="1625193" cy="975116"/>
        </a:xfrm>
        <a:prstGeom prst="rect">
          <a:avLst/>
        </a:prstGeom>
        <a:gradFill rotWithShape="0">
          <a:gsLst>
            <a:gs pos="0">
              <a:schemeClr val="accent4">
                <a:hueOff val="1299462"/>
                <a:satOff val="-5996"/>
                <a:lumOff val="221"/>
                <a:alphaOff val="0"/>
                <a:satMod val="103000"/>
                <a:lumMod val="102000"/>
                <a:tint val="94000"/>
              </a:schemeClr>
            </a:gs>
            <a:gs pos="50000">
              <a:schemeClr val="accent4">
                <a:hueOff val="1299462"/>
                <a:satOff val="-5996"/>
                <a:lumOff val="221"/>
                <a:alphaOff val="0"/>
                <a:satMod val="110000"/>
                <a:lumMod val="100000"/>
                <a:shade val="100000"/>
              </a:schemeClr>
            </a:gs>
            <a:gs pos="100000">
              <a:schemeClr val="accent4">
                <a:hueOff val="1299462"/>
                <a:satOff val="-5996"/>
                <a:lumOff val="221"/>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GSTMF</a:t>
          </a:r>
        </a:p>
      </dsp:txBody>
      <dsp:txXfrm>
        <a:off x="47645" y="1115322"/>
        <a:ext cx="1625193" cy="975116"/>
      </dsp:txXfrm>
    </dsp:sp>
    <dsp:sp modelId="{AA4F01CF-152B-47AA-ACBD-ECABB4259096}">
      <dsp:nvSpPr>
        <dsp:cNvPr id="0" name=""/>
        <dsp:cNvSpPr/>
      </dsp:nvSpPr>
      <dsp:spPr>
        <a:xfrm>
          <a:off x="1825835" y="124720"/>
          <a:ext cx="1625193" cy="975116"/>
        </a:xfrm>
        <a:prstGeom prst="rect">
          <a:avLst/>
        </a:prstGeom>
        <a:gradFill rotWithShape="0">
          <a:gsLst>
            <a:gs pos="0">
              <a:schemeClr val="accent4">
                <a:hueOff val="2598923"/>
                <a:satOff val="-11992"/>
                <a:lumOff val="441"/>
                <a:alphaOff val="0"/>
                <a:satMod val="103000"/>
                <a:lumMod val="102000"/>
                <a:tint val="94000"/>
              </a:schemeClr>
            </a:gs>
            <a:gs pos="50000">
              <a:schemeClr val="accent4">
                <a:hueOff val="2598923"/>
                <a:satOff val="-11992"/>
                <a:lumOff val="441"/>
                <a:alphaOff val="0"/>
                <a:satMod val="110000"/>
                <a:lumMod val="100000"/>
                <a:shade val="100000"/>
              </a:schemeClr>
            </a:gs>
            <a:gs pos="100000">
              <a:schemeClr val="accent4">
                <a:hueOff val="2598923"/>
                <a:satOff val="-11992"/>
                <a:lumOff val="441"/>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MF</a:t>
          </a:r>
        </a:p>
      </dsp:txBody>
      <dsp:txXfrm>
        <a:off x="1825835" y="124720"/>
        <a:ext cx="1625193" cy="975116"/>
      </dsp:txXfrm>
    </dsp:sp>
    <dsp:sp modelId="{5E0CB437-C4C1-4916-A357-0D1FAD5E834D}">
      <dsp:nvSpPr>
        <dsp:cNvPr id="0" name=""/>
        <dsp:cNvSpPr/>
      </dsp:nvSpPr>
      <dsp:spPr>
        <a:xfrm>
          <a:off x="1803797" y="1182000"/>
          <a:ext cx="1625193" cy="975116"/>
        </a:xfrm>
        <a:prstGeom prst="rect">
          <a:avLst/>
        </a:prstGeom>
        <a:gradFill rotWithShape="0">
          <a:gsLst>
            <a:gs pos="0">
              <a:schemeClr val="accent4">
                <a:hueOff val="3898385"/>
                <a:satOff val="-17988"/>
                <a:lumOff val="662"/>
                <a:alphaOff val="0"/>
                <a:satMod val="103000"/>
                <a:lumMod val="102000"/>
                <a:tint val="94000"/>
              </a:schemeClr>
            </a:gs>
            <a:gs pos="50000">
              <a:schemeClr val="accent4">
                <a:hueOff val="3898385"/>
                <a:satOff val="-17988"/>
                <a:lumOff val="662"/>
                <a:alphaOff val="0"/>
                <a:satMod val="110000"/>
                <a:lumMod val="100000"/>
                <a:shade val="100000"/>
              </a:schemeClr>
            </a:gs>
            <a:gs pos="100000">
              <a:schemeClr val="accent4">
                <a:hueOff val="3898385"/>
                <a:satOff val="-17988"/>
                <a:lumOff val="662"/>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SBF</a:t>
          </a:r>
        </a:p>
      </dsp:txBody>
      <dsp:txXfrm>
        <a:off x="1803797" y="1182000"/>
        <a:ext cx="1625193" cy="975116"/>
      </dsp:txXfrm>
    </dsp:sp>
    <dsp:sp modelId="{22132B28-47F9-4AAA-A175-45734D957770}">
      <dsp:nvSpPr>
        <dsp:cNvPr id="0" name=""/>
        <dsp:cNvSpPr/>
      </dsp:nvSpPr>
      <dsp:spPr>
        <a:xfrm>
          <a:off x="3648652" y="134247"/>
          <a:ext cx="1625193" cy="975116"/>
        </a:xfrm>
        <a:prstGeom prst="rect">
          <a:avLst/>
        </a:prstGeom>
        <a:gradFill rotWithShape="0">
          <a:gsLst>
            <a:gs pos="0">
              <a:schemeClr val="accent4">
                <a:hueOff val="5197846"/>
                <a:satOff val="-23984"/>
                <a:lumOff val="883"/>
                <a:alphaOff val="0"/>
                <a:satMod val="103000"/>
                <a:lumMod val="102000"/>
                <a:tint val="94000"/>
              </a:schemeClr>
            </a:gs>
            <a:gs pos="50000">
              <a:schemeClr val="accent4">
                <a:hueOff val="5197846"/>
                <a:satOff val="-23984"/>
                <a:lumOff val="883"/>
                <a:alphaOff val="0"/>
                <a:satMod val="110000"/>
                <a:lumMod val="100000"/>
                <a:shade val="100000"/>
              </a:schemeClr>
            </a:gs>
            <a:gs pos="100000">
              <a:schemeClr val="accent4">
                <a:hueOff val="5197846"/>
                <a:satOff val="-23984"/>
                <a:lumOff val="883"/>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İİSBF</a:t>
          </a:r>
        </a:p>
      </dsp:txBody>
      <dsp:txXfrm>
        <a:off x="3648652" y="134247"/>
        <a:ext cx="1625193" cy="975116"/>
      </dsp:txXfrm>
    </dsp:sp>
    <dsp:sp modelId="{E77FAD38-E021-40ED-8709-F1352B5E1B70}">
      <dsp:nvSpPr>
        <dsp:cNvPr id="0" name=""/>
        <dsp:cNvSpPr/>
      </dsp:nvSpPr>
      <dsp:spPr>
        <a:xfrm>
          <a:off x="39601" y="2167235"/>
          <a:ext cx="1625193" cy="975116"/>
        </a:xfrm>
        <a:prstGeom prst="rect">
          <a:avLst/>
        </a:prstGeom>
        <a:gradFill rotWithShape="0">
          <a:gsLst>
            <a:gs pos="0">
              <a:schemeClr val="accent4">
                <a:hueOff val="6497308"/>
                <a:satOff val="-29980"/>
                <a:lumOff val="1103"/>
                <a:alphaOff val="0"/>
                <a:satMod val="103000"/>
                <a:lumMod val="102000"/>
                <a:tint val="94000"/>
              </a:schemeClr>
            </a:gs>
            <a:gs pos="50000">
              <a:schemeClr val="accent4">
                <a:hueOff val="6497308"/>
                <a:satOff val="-29980"/>
                <a:lumOff val="1103"/>
                <a:alphaOff val="0"/>
                <a:satMod val="110000"/>
                <a:lumMod val="100000"/>
                <a:shade val="100000"/>
              </a:schemeClr>
            </a:gs>
            <a:gs pos="100000">
              <a:schemeClr val="accent4">
                <a:hueOff val="6497308"/>
                <a:satOff val="-29980"/>
                <a:lumOff val="1103"/>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YDYO</a:t>
          </a:r>
        </a:p>
      </dsp:txBody>
      <dsp:txXfrm>
        <a:off x="39601" y="2167235"/>
        <a:ext cx="1625193" cy="975116"/>
      </dsp:txXfrm>
    </dsp:sp>
    <dsp:sp modelId="{747A2C48-4267-4AF7-8563-F91E251087A7}">
      <dsp:nvSpPr>
        <dsp:cNvPr id="0" name=""/>
        <dsp:cNvSpPr/>
      </dsp:nvSpPr>
      <dsp:spPr>
        <a:xfrm>
          <a:off x="1760648" y="2176762"/>
          <a:ext cx="1625193" cy="975116"/>
        </a:xfrm>
        <a:prstGeom prst="rect">
          <a:avLst/>
        </a:prstGeom>
        <a:gradFill rotWithShape="0">
          <a:gsLst>
            <a:gs pos="0">
              <a:schemeClr val="accent4">
                <a:hueOff val="7796769"/>
                <a:satOff val="-35976"/>
                <a:lumOff val="1324"/>
                <a:alphaOff val="0"/>
                <a:satMod val="103000"/>
                <a:lumMod val="102000"/>
                <a:tint val="94000"/>
              </a:schemeClr>
            </a:gs>
            <a:gs pos="50000">
              <a:schemeClr val="accent4">
                <a:hueOff val="7796769"/>
                <a:satOff val="-35976"/>
                <a:lumOff val="1324"/>
                <a:alphaOff val="0"/>
                <a:satMod val="110000"/>
                <a:lumMod val="100000"/>
                <a:shade val="100000"/>
              </a:schemeClr>
            </a:gs>
            <a:gs pos="100000">
              <a:schemeClr val="accent4">
                <a:hueOff val="7796769"/>
                <a:satOff val="-35976"/>
                <a:lumOff val="1324"/>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LEENST</a:t>
          </a:r>
        </a:p>
      </dsp:txBody>
      <dsp:txXfrm>
        <a:off x="1760648" y="2176762"/>
        <a:ext cx="1625193" cy="975116"/>
      </dsp:txXfrm>
    </dsp:sp>
    <dsp:sp modelId="{BE746B90-11CC-40FF-9688-ECCE783C7E32}">
      <dsp:nvSpPr>
        <dsp:cNvPr id="0" name=""/>
        <dsp:cNvSpPr/>
      </dsp:nvSpPr>
      <dsp:spPr>
        <a:xfrm>
          <a:off x="3615027" y="1233785"/>
          <a:ext cx="1625193" cy="975116"/>
        </a:xfrm>
        <a:prstGeom prst="rect">
          <a:avLst/>
        </a:prstGeom>
        <a:gradFill rotWithShape="0">
          <a:gsLst>
            <a:gs pos="0">
              <a:schemeClr val="accent4">
                <a:hueOff val="9096231"/>
                <a:satOff val="-41972"/>
                <a:lumOff val="1544"/>
                <a:alphaOff val="0"/>
                <a:satMod val="103000"/>
                <a:lumMod val="102000"/>
                <a:tint val="94000"/>
              </a:schemeClr>
            </a:gs>
            <a:gs pos="50000">
              <a:schemeClr val="accent4">
                <a:hueOff val="9096231"/>
                <a:satOff val="-41972"/>
                <a:lumOff val="1544"/>
                <a:alphaOff val="0"/>
                <a:satMod val="110000"/>
                <a:lumMod val="100000"/>
                <a:shade val="100000"/>
              </a:schemeClr>
            </a:gs>
            <a:gs pos="100000">
              <a:schemeClr val="accent4">
                <a:hueOff val="9096231"/>
                <a:satOff val="-41972"/>
                <a:lumOff val="1544"/>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SHMYO</a:t>
          </a:r>
        </a:p>
      </dsp:txBody>
      <dsp:txXfrm>
        <a:off x="3615027" y="1233785"/>
        <a:ext cx="1625193" cy="975116"/>
      </dsp:txXfrm>
    </dsp:sp>
    <dsp:sp modelId="{51186D56-2381-4B3F-AA51-C1210415E94E}">
      <dsp:nvSpPr>
        <dsp:cNvPr id="0" name=""/>
        <dsp:cNvSpPr/>
      </dsp:nvSpPr>
      <dsp:spPr>
        <a:xfrm>
          <a:off x="3583466" y="2157708"/>
          <a:ext cx="1625193" cy="975116"/>
        </a:xfrm>
        <a:prstGeom prst="rect">
          <a:avLst/>
        </a:prstGeom>
        <a:gradFill rotWithShape="0">
          <a:gsLst>
            <a:gs pos="0">
              <a:schemeClr val="accent4">
                <a:hueOff val="10395692"/>
                <a:satOff val="-47968"/>
                <a:lumOff val="1765"/>
                <a:alphaOff val="0"/>
                <a:satMod val="103000"/>
                <a:lumMod val="102000"/>
                <a:tint val="94000"/>
              </a:schemeClr>
            </a:gs>
            <a:gs pos="50000">
              <a:schemeClr val="accent4">
                <a:hueOff val="10395692"/>
                <a:satOff val="-47968"/>
                <a:lumOff val="1765"/>
                <a:alphaOff val="0"/>
                <a:satMod val="110000"/>
                <a:lumMod val="100000"/>
                <a:shade val="100000"/>
              </a:schemeClr>
            </a:gs>
            <a:gs pos="100000">
              <a:schemeClr val="accent4">
                <a:hueOff val="10395692"/>
                <a:satOff val="-47968"/>
                <a:lumOff val="1765"/>
                <a:alphaOff val="0"/>
                <a:lumMod val="99000"/>
                <a:satMod val="120000"/>
                <a:shade val="78000"/>
              </a:schemeClr>
            </a:gs>
          </a:gsLst>
          <a:lin ang="5400000" scaled="0"/>
        </a:gradFill>
        <a:ln>
          <a:noFill/>
        </a:ln>
        <a:effectLst/>
        <a:scene3d>
          <a:camera prst="orthographicFront"/>
          <a:lightRig rig="flat" dir="t"/>
        </a:scene3d>
        <a:sp3d prstMaterial="plastic">
          <a:bevelT w="120900" h="88900"/>
          <a:bevelB w="88900" h="31750" prst="angle"/>
        </a:sp3d>
      </dsp:spPr>
      <dsp:style>
        <a:lnRef idx="0">
          <a:scrgbClr r="0" g="0" b="0"/>
        </a:lnRef>
        <a:fillRef idx="3">
          <a:scrgbClr r="0" g="0" b="0"/>
        </a:fillRef>
        <a:effectRef idx="2">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tr-TR" sz="2100" b="1" kern="1200"/>
            <a:t>MYO</a:t>
          </a:r>
        </a:p>
      </dsp:txBody>
      <dsp:txXfrm>
        <a:off x="3583466" y="2157708"/>
        <a:ext cx="1625193" cy="975116"/>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3d1">
  <dgm:title val=""/>
  <dgm:desc val=""/>
  <dgm:catLst>
    <dgm:cat type="3D" pri="11100"/>
  </dgm:catLst>
  <dgm:scene3d>
    <a:camera prst="orthographicFront"/>
    <a:lightRig rig="threePt" dir="t"/>
  </dgm:scene3d>
  <dgm:styleLbl name="node0">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vennNode1">
    <dgm:scene3d>
      <a:camera prst="orthographicFront"/>
      <a:lightRig rig="flat" dir="t"/>
    </dgm:scene3d>
    <dgm:sp3d prstMaterial="plastic">
      <a:bevelT w="120900" h="88900"/>
      <a:bevelB w="88900" h="31750" prst="angle"/>
    </dgm:sp3d>
    <dgm:txPr/>
    <dgm:style>
      <a:lnRef idx="0">
        <a:scrgbClr r="0" g="0" b="0"/>
      </a:lnRef>
      <a:fillRef idx="1">
        <a:scrgbClr r="0" g="0" b="0"/>
      </a:fillRef>
      <a:effectRef idx="1">
        <a:scrgbClr r="0" g="0" b="0"/>
      </a:effectRef>
      <a:fontRef idx="minor">
        <a:schemeClr val="tx1"/>
      </a:fontRef>
    </dgm:style>
  </dgm:styleLbl>
  <dgm:styleLbl name="alignNode1">
    <dgm:scene3d>
      <a:camera prst="orthographicFront"/>
      <a:lightRig rig="flat" dir="t"/>
    </dgm:scene3d>
    <dgm:sp3d prstMaterial="plastic">
      <a:bevelT w="120900" h="88900"/>
      <a:bevelB w="88900" h="31750" prst="angle"/>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flat" dir="t"/>
    </dgm:scene3d>
    <dgm:sp3d prstMaterial="plastic">
      <a:bevelT w="120900" h="88900"/>
      <a:bevelB w="88900" h="31750" prst="angle"/>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node4">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fgImgPlace1">
    <dgm:scene3d>
      <a:camera prst="orthographicFront"/>
      <a:lightRig rig="flat" dir="t"/>
    </dgm:scene3d>
    <dgm:sp3d z="1270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alignImgPlace1">
    <dgm:scene3d>
      <a:camera prst="orthographicFront"/>
      <a:lightRig rig="flat" dir="t"/>
    </dgm:scene3d>
    <dgm:sp3d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bgImgPlace1">
    <dgm:scene3d>
      <a:camera prst="orthographicFront"/>
      <a:lightRig rig="flat" dir="t"/>
    </dgm:scene3d>
    <dgm:sp3d z="-190500" prstMaterial="plastic">
      <a:bevelT w="88900" h="88900"/>
      <a:bevelB w="88900" h="31750" prst="angle"/>
    </dgm:sp3d>
    <dgm:txPr/>
    <dgm:style>
      <a:lnRef idx="0">
        <a:scrgbClr r="0" g="0" b="0"/>
      </a:lnRef>
      <a:fillRef idx="3">
        <a:scrgbClr r="0" g="0" b="0"/>
      </a:fillRef>
      <a:effectRef idx="2">
        <a:scrgbClr r="0" g="0" b="0"/>
      </a:effectRef>
      <a:fontRef idx="minor"/>
    </dgm:style>
  </dgm:styleLbl>
  <dgm:styleLbl name="sibTrans2D1">
    <dgm:scene3d>
      <a:camera prst="orthographicFront"/>
      <a:lightRig rig="flat" dir="t"/>
    </dgm:scene3d>
    <dgm:sp3d z="-80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flat" dir="t"/>
    </dgm:scene3d>
    <dgm:sp3d z="1270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flat" dir="t"/>
    </dgm:scene3d>
    <dgm:sp3d z="-190500" prstMaterial="plastic">
      <a:bevelT w="50800" h="50800"/>
      <a:bevelB w="25400" h="25400" prst="angle"/>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flat" dir="t"/>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1">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2">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asst3">
    <dgm:scene3d>
      <a:camera prst="orthographicFront"/>
      <a:lightRig rig="flat" dir="t"/>
    </dgm:scene3d>
    <dgm:sp3d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1">
    <dgm:scene3d>
      <a:camera prst="orthographicFront"/>
      <a:lightRig rig="flat" dir="t"/>
    </dgm:scene3d>
    <dgm:sp3d z="-10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2">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3">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flat" dir="t"/>
    </dgm:scene3d>
    <dgm:sp3d z="-60000" prstMaterial="plastic">
      <a:bevelT w="120900" h="88900"/>
      <a:bevelB w="88900" h="31750" prst="angle"/>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flat" dir="t"/>
    </dgm:scene3d>
    <dgm:sp3d prstMaterial="matte"/>
    <dgm:txPr/>
    <dgm:style>
      <a:lnRef idx="2">
        <a:scrgbClr r="0" g="0" b="0"/>
      </a:lnRef>
      <a:fillRef idx="0">
        <a:scrgbClr r="0" g="0" b="0"/>
      </a:fillRef>
      <a:effectRef idx="0">
        <a:scrgbClr r="0" g="0" b="0"/>
      </a:effectRef>
      <a:fontRef idx="minor"/>
    </dgm:style>
  </dgm:styleLbl>
  <dgm:styleLbl name="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con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tr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F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solidAlignAcc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solidBgAcc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flat" dir="t"/>
    </dgm:scene3d>
    <dgm:sp3d extrusionH="12700" prstMaterial="plastic">
      <a:bevelT w="50800" h="50800"/>
    </dgm:sp3d>
    <dgm:txPr/>
    <dgm:style>
      <a:lnRef idx="1">
        <a:scrgbClr r="0" g="0" b="0"/>
      </a:lnRef>
      <a:fillRef idx="1">
        <a:scrgbClr r="0" g="0" b="0"/>
      </a:fillRef>
      <a:effectRef idx="2">
        <a:scrgbClr r="0" g="0" b="0"/>
      </a:effectRef>
      <a:fontRef idx="minor"/>
    </dgm:style>
  </dgm:styleLbl>
  <dgm:styleLbl name="bgAccFollowNode1">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0">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2">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3">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fgAcc4">
    <dgm:scene3d>
      <a:camera prst="orthographicFront"/>
      <a:lightRig rig="flat" dir="t"/>
    </dgm:scene3d>
    <dgm:sp3d z="190500" extrusionH="12700" prstMaterial="plastic">
      <a:bevelT w="50800" h="50800"/>
    </dgm:sp3d>
    <dgm:txPr/>
    <dgm:style>
      <a:lnRef idx="1">
        <a:scrgbClr r="0" g="0" b="0"/>
      </a:lnRef>
      <a:fillRef idx="1">
        <a:scrgbClr r="0" g="0" b="0"/>
      </a:fillRef>
      <a:effectRef idx="2">
        <a:scrgbClr r="0" g="0" b="0"/>
      </a:effectRef>
      <a:fontRef idx="minor"/>
    </dgm:style>
  </dgm:styleLbl>
  <dgm:styleLbl name="bgShp">
    <dgm:scene3d>
      <a:camera prst="orthographicFront"/>
      <a:lightRig rig="flat" dir="t"/>
    </dgm:scene3d>
    <dgm:sp3d z="-190500" extrusionH="12700" prstMaterial="plastic">
      <a:bevelT w="50800" h="50800"/>
    </dgm:sp3d>
    <dgm:txPr/>
    <dgm:style>
      <a:lnRef idx="0">
        <a:scrgbClr r="0" g="0" b="0"/>
      </a:lnRef>
      <a:fillRef idx="3">
        <a:scrgbClr r="0" g="0" b="0"/>
      </a:fillRef>
      <a:effectRef idx="0">
        <a:scrgbClr r="0" g="0" b="0"/>
      </a:effectRef>
      <a:fontRef idx="minor"/>
    </dgm:style>
  </dgm:styleLbl>
  <dgm:styleLbl name="dkBgShp">
    <dgm:scene3d>
      <a:camera prst="orthographicFront"/>
      <a:lightRig rig="flat" dir="t"/>
    </dgm:scene3d>
    <dgm:sp3d z="-190500" extrusionH="12700" prstMaterial="plastic">
      <a:bevelT w="50800" h="50800"/>
    </dgm:sp3d>
    <dgm:txPr/>
    <dgm:style>
      <a:lnRef idx="0">
        <a:scrgbClr r="0" g="0" b="0"/>
      </a:lnRef>
      <a:fillRef idx="2">
        <a:scrgbClr r="0" g="0" b="0"/>
      </a:fillRef>
      <a:effectRef idx="0">
        <a:scrgbClr r="0" g="0" b="0"/>
      </a:effectRef>
      <a:fontRef idx="minor"/>
    </dgm:style>
  </dgm:styleLbl>
  <dgm:styleLbl name="trBgShp">
    <dgm:scene3d>
      <a:camera prst="orthographicFront"/>
      <a:lightRig rig="flat" dir="t"/>
    </dgm:scene3d>
    <dgm:sp3d z="-190500" extrusionH="12700" prstMaterial="matte"/>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z="190500" prstMaterial="plastic">
      <a:bevelT w="120900" h="88900"/>
      <a:bevelB w="88900" h="31750" prst="angle"/>
    </dgm:sp3d>
    <dgm:txPr/>
    <dgm:style>
      <a:lnRef idx="0">
        <a:scrgbClr r="0" g="0" b="0"/>
      </a:lnRef>
      <a:fillRef idx="1">
        <a:scrgbClr r="0" g="0" b="0"/>
      </a:fillRef>
      <a:effectRef idx="3">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11</xdr:col>
      <xdr:colOff>67945</xdr:colOff>
      <xdr:row>43</xdr:row>
      <xdr:rowOff>146050</xdr:rowOff>
    </xdr:to>
    <xdr:pic>
      <xdr:nvPicPr>
        <xdr:cNvPr id="2" name="Resim 1" descr="C:\Users\yüksel\Desktop\Stratejik Plan Kapak (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6163945" cy="8147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8</xdr:row>
      <xdr:rowOff>123825</xdr:rowOff>
    </xdr:from>
    <xdr:to>
      <xdr:col>8</xdr:col>
      <xdr:colOff>47625</xdr:colOff>
      <xdr:row>30</xdr:row>
      <xdr:rowOff>4445</xdr:rowOff>
    </xdr:to>
    <xdr:graphicFrame macro="">
      <xdr:nvGraphicFramePr>
        <xdr:cNvPr id="2" name="Diy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10</xdr:col>
      <xdr:colOff>57150</xdr:colOff>
      <xdr:row>12</xdr:row>
      <xdr:rowOff>114300</xdr:rowOff>
    </xdr:from>
    <xdr:to>
      <xdr:col>24</xdr:col>
      <xdr:colOff>304800</xdr:colOff>
      <xdr:row>29</xdr:row>
      <xdr:rowOff>57150</xdr:rowOff>
    </xdr:to>
    <xdr:graphicFrame macro="">
      <xdr:nvGraphicFramePr>
        <xdr:cNvPr id="3" name="Diy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30" zoomScaleNormal="30" workbookViewId="0">
      <selection activeCell="O11" sqref="O11"/>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S12"/>
  <sheetViews>
    <sheetView topLeftCell="A13" workbookViewId="0">
      <selection activeCell="Q6" sqref="Q6"/>
    </sheetView>
  </sheetViews>
  <sheetFormatPr defaultRowHeight="15" x14ac:dyDescent="0.25"/>
  <sheetData>
    <row r="2" spans="2:19" ht="15.75" thickBot="1" x14ac:dyDescent="0.3"/>
    <row r="3" spans="2:19" ht="21.75" thickBot="1" x14ac:dyDescent="0.4">
      <c r="B3" s="61" t="s">
        <v>247</v>
      </c>
      <c r="C3" s="62"/>
      <c r="D3" s="62"/>
      <c r="E3" s="62"/>
      <c r="F3" s="62"/>
      <c r="G3" s="62"/>
      <c r="H3" s="62"/>
      <c r="I3" s="62"/>
      <c r="J3" s="62"/>
      <c r="K3" s="62"/>
      <c r="L3" s="62"/>
      <c r="M3" s="62"/>
      <c r="N3" s="62"/>
      <c r="O3" s="63"/>
    </row>
    <row r="4" spans="2:19" ht="15.75" thickBot="1" x14ac:dyDescent="0.3"/>
    <row r="5" spans="2:19" ht="16.5" thickBot="1" x14ac:dyDescent="0.3">
      <c r="B5" s="64" t="s">
        <v>248</v>
      </c>
      <c r="C5" s="65"/>
      <c r="D5" s="65"/>
      <c r="E5" s="65"/>
      <c r="F5" s="65"/>
      <c r="G5" s="65"/>
      <c r="H5" s="65"/>
      <c r="I5" s="65"/>
      <c r="J5" s="65"/>
      <c r="K5" s="65"/>
      <c r="L5" s="65"/>
      <c r="M5" s="65"/>
      <c r="N5" s="65"/>
      <c r="O5" s="66"/>
    </row>
    <row r="6" spans="2:19" ht="129.75" customHeight="1" thickBot="1" x14ac:dyDescent="0.3">
      <c r="B6" s="58" t="s">
        <v>249</v>
      </c>
      <c r="C6" s="59"/>
      <c r="D6" s="59"/>
      <c r="E6" s="59"/>
      <c r="F6" s="59"/>
      <c r="G6" s="59"/>
      <c r="H6" s="59"/>
      <c r="I6" s="59"/>
      <c r="J6" s="59"/>
      <c r="K6" s="59"/>
      <c r="L6" s="59"/>
      <c r="M6" s="59"/>
      <c r="N6" s="59"/>
      <c r="O6" s="60"/>
    </row>
    <row r="7" spans="2:19" ht="15.75" thickBot="1" x14ac:dyDescent="0.3"/>
    <row r="8" spans="2:19" ht="16.5" thickBot="1" x14ac:dyDescent="0.3">
      <c r="B8" s="64" t="s">
        <v>250</v>
      </c>
      <c r="C8" s="65"/>
      <c r="D8" s="65"/>
      <c r="E8" s="65"/>
      <c r="F8" s="65"/>
      <c r="G8" s="65"/>
      <c r="H8" s="66"/>
    </row>
    <row r="11" spans="2:19" ht="15.75" thickBot="1" x14ac:dyDescent="0.3"/>
    <row r="12" spans="2:19" ht="19.5" thickBot="1" x14ac:dyDescent="0.35">
      <c r="K12" s="67" t="s">
        <v>251</v>
      </c>
      <c r="L12" s="68"/>
      <c r="M12" s="68"/>
      <c r="N12" s="68"/>
      <c r="O12" s="68"/>
      <c r="P12" s="68"/>
      <c r="Q12" s="68"/>
      <c r="R12" s="68"/>
      <c r="S12" s="69"/>
    </row>
  </sheetData>
  <mergeCells count="5">
    <mergeCell ref="B6:O6"/>
    <mergeCell ref="B3:O3"/>
    <mergeCell ref="B5:O5"/>
    <mergeCell ref="B8:H8"/>
    <mergeCell ref="K12:S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54"/>
  <sheetViews>
    <sheetView showGridLines="0" topLeftCell="A25" zoomScale="86" zoomScaleNormal="86" workbookViewId="0">
      <selection activeCell="A18" sqref="A18"/>
    </sheetView>
  </sheetViews>
  <sheetFormatPr defaultRowHeight="15" x14ac:dyDescent="0.25"/>
  <cols>
    <col min="1" max="1" width="56.28515625" customWidth="1"/>
    <col min="2" max="5" width="25.140625" customWidth="1"/>
    <col min="6" max="6" width="25.85546875" customWidth="1"/>
  </cols>
  <sheetData>
    <row r="1" spans="1:6" s="36" customFormat="1" ht="48" thickTop="1" thickBot="1" x14ac:dyDescent="0.4">
      <c r="A1" s="35" t="s">
        <v>0</v>
      </c>
      <c r="B1" s="35" t="s">
        <v>1</v>
      </c>
      <c r="C1" s="35" t="s">
        <v>2</v>
      </c>
      <c r="D1" s="35" t="s">
        <v>3</v>
      </c>
      <c r="E1" s="35" t="s">
        <v>4</v>
      </c>
      <c r="F1" s="35" t="s">
        <v>5</v>
      </c>
    </row>
    <row r="2" spans="1:6" s="34" customFormat="1" ht="20.25" thickTop="1" thickBot="1" x14ac:dyDescent="0.35">
      <c r="A2" s="37" t="s">
        <v>6</v>
      </c>
      <c r="B2" s="56">
        <f>(B3+B12+B18+B27+B36+B41)/6</f>
        <v>82.658682813713185</v>
      </c>
      <c r="C2" s="38">
        <v>0</v>
      </c>
      <c r="D2" s="38">
        <v>0</v>
      </c>
      <c r="E2" s="38">
        <v>0</v>
      </c>
      <c r="F2" s="39">
        <v>0</v>
      </c>
    </row>
    <row r="3" spans="1:6" ht="32.25" thickBot="1" x14ac:dyDescent="0.3">
      <c r="A3" s="47" t="s">
        <v>7</v>
      </c>
      <c r="B3" s="42">
        <f>AVERAGE(B4:B11)</f>
        <v>84.766331668331674</v>
      </c>
      <c r="C3" s="48">
        <v>0</v>
      </c>
      <c r="D3" s="48">
        <v>0</v>
      </c>
      <c r="E3" s="48">
        <v>0</v>
      </c>
      <c r="F3" s="49">
        <v>0</v>
      </c>
    </row>
    <row r="4" spans="1:6" ht="32.25" thickBot="1" x14ac:dyDescent="0.3">
      <c r="A4" s="50" t="s">
        <v>8</v>
      </c>
      <c r="B4" s="43">
        <f>'SP-Gösterge Bazlı'!Y7</f>
        <v>92.052535464535481</v>
      </c>
      <c r="C4" s="51">
        <v>0</v>
      </c>
      <c r="D4" s="51">
        <v>0</v>
      </c>
      <c r="E4" s="51">
        <v>0</v>
      </c>
      <c r="F4" s="52">
        <v>0</v>
      </c>
    </row>
    <row r="5" spans="1:6" ht="48" thickBot="1" x14ac:dyDescent="0.3">
      <c r="A5" s="50" t="s">
        <v>9</v>
      </c>
      <c r="B5" s="43">
        <f>'SP-Gösterge Bazlı'!Y10</f>
        <v>100</v>
      </c>
      <c r="C5" s="51">
        <v>0</v>
      </c>
      <c r="D5" s="51">
        <v>0</v>
      </c>
      <c r="E5" s="51">
        <v>0</v>
      </c>
      <c r="F5" s="52">
        <v>0</v>
      </c>
    </row>
    <row r="6" spans="1:6" ht="48" thickBot="1" x14ac:dyDescent="0.3">
      <c r="A6" s="50" t="s">
        <v>10</v>
      </c>
      <c r="B6" s="43" t="s">
        <v>78</v>
      </c>
      <c r="C6" s="51">
        <v>0</v>
      </c>
      <c r="D6" s="51">
        <v>0</v>
      </c>
      <c r="E6" s="51">
        <v>0</v>
      </c>
      <c r="F6" s="52">
        <v>0</v>
      </c>
    </row>
    <row r="7" spans="1:6" ht="48" thickBot="1" x14ac:dyDescent="0.3">
      <c r="A7" s="50" t="s">
        <v>11</v>
      </c>
      <c r="B7" s="43">
        <f>'SP-Gösterge Bazlı'!Y14</f>
        <v>100</v>
      </c>
      <c r="C7" s="51">
        <v>0</v>
      </c>
      <c r="D7" s="51">
        <v>0</v>
      </c>
      <c r="E7" s="51">
        <v>0</v>
      </c>
      <c r="F7" s="52">
        <v>0</v>
      </c>
    </row>
    <row r="8" spans="1:6" ht="63.75" thickBot="1" x14ac:dyDescent="0.3">
      <c r="A8" s="50" t="s">
        <v>12</v>
      </c>
      <c r="B8" s="43">
        <f>'SP-Gösterge Bazlı'!Y15</f>
        <v>116.54545454545455</v>
      </c>
      <c r="C8" s="51">
        <v>0</v>
      </c>
      <c r="D8" s="51">
        <v>0</v>
      </c>
      <c r="E8" s="51">
        <v>0</v>
      </c>
      <c r="F8" s="52">
        <v>0</v>
      </c>
    </row>
    <row r="9" spans="1:6" ht="48" thickBot="1" x14ac:dyDescent="0.3">
      <c r="A9" s="50" t="s">
        <v>13</v>
      </c>
      <c r="B9" s="43">
        <f>'SP-Gösterge Bazlı'!Y18</f>
        <v>100</v>
      </c>
      <c r="C9" s="51">
        <v>0</v>
      </c>
      <c r="D9" s="51">
        <v>0</v>
      </c>
      <c r="E9" s="51">
        <v>0</v>
      </c>
      <c r="F9" s="52">
        <v>0</v>
      </c>
    </row>
    <row r="10" spans="1:6" ht="48" thickBot="1" x14ac:dyDescent="0.3">
      <c r="A10" s="50" t="s">
        <v>14</v>
      </c>
      <c r="B10" s="43">
        <v>0</v>
      </c>
      <c r="C10" s="51">
        <v>0</v>
      </c>
      <c r="D10" s="51">
        <v>0</v>
      </c>
      <c r="E10" s="51">
        <v>0</v>
      </c>
      <c r="F10" s="52">
        <v>0</v>
      </c>
    </row>
    <row r="11" spans="1:6" ht="48" thickBot="1" x14ac:dyDescent="0.3">
      <c r="A11" s="50" t="s">
        <v>15</v>
      </c>
      <c r="B11" s="43" t="s">
        <v>78</v>
      </c>
      <c r="C11" s="51">
        <v>0</v>
      </c>
      <c r="D11" s="51">
        <v>0</v>
      </c>
      <c r="E11" s="51">
        <v>0</v>
      </c>
      <c r="F11" s="52">
        <v>0</v>
      </c>
    </row>
    <row r="12" spans="1:6" ht="16.5" thickBot="1" x14ac:dyDescent="0.3">
      <c r="A12" s="47" t="s">
        <v>16</v>
      </c>
      <c r="B12" s="44">
        <v>80</v>
      </c>
      <c r="C12" s="48">
        <v>0</v>
      </c>
      <c r="D12" s="48">
        <v>0</v>
      </c>
      <c r="E12" s="48">
        <v>0</v>
      </c>
      <c r="F12" s="49">
        <v>0</v>
      </c>
    </row>
    <row r="13" spans="1:6" ht="32.25" thickBot="1" x14ac:dyDescent="0.3">
      <c r="A13" s="50" t="s">
        <v>17</v>
      </c>
      <c r="B13" s="45">
        <v>100</v>
      </c>
      <c r="C13" s="51">
        <v>0</v>
      </c>
      <c r="D13" s="51">
        <v>0</v>
      </c>
      <c r="E13" s="51">
        <v>0</v>
      </c>
      <c r="F13" s="52">
        <v>0</v>
      </c>
    </row>
    <row r="14" spans="1:6" ht="32.25" thickBot="1" x14ac:dyDescent="0.3">
      <c r="A14" s="50" t="s">
        <v>18</v>
      </c>
      <c r="B14" s="45">
        <v>100</v>
      </c>
      <c r="C14" s="51">
        <v>0</v>
      </c>
      <c r="D14" s="51">
        <v>0</v>
      </c>
      <c r="E14" s="51">
        <v>0</v>
      </c>
      <c r="F14" s="52">
        <v>0</v>
      </c>
    </row>
    <row r="15" spans="1:6" ht="32.25" thickBot="1" x14ac:dyDescent="0.3">
      <c r="A15" s="50" t="s">
        <v>19</v>
      </c>
      <c r="B15" s="45">
        <v>100</v>
      </c>
      <c r="C15" s="51">
        <v>0</v>
      </c>
      <c r="D15" s="51">
        <v>0</v>
      </c>
      <c r="E15" s="51">
        <v>0</v>
      </c>
      <c r="F15" s="52">
        <v>0</v>
      </c>
    </row>
    <row r="16" spans="1:6" ht="32.25" thickBot="1" x14ac:dyDescent="0.3">
      <c r="A16" s="50" t="s">
        <v>20</v>
      </c>
      <c r="B16" s="45">
        <v>0</v>
      </c>
      <c r="C16" s="51">
        <v>0</v>
      </c>
      <c r="D16" s="51">
        <v>0</v>
      </c>
      <c r="E16" s="51">
        <v>0</v>
      </c>
      <c r="F16" s="52">
        <v>0</v>
      </c>
    </row>
    <row r="17" spans="1:6" ht="32.25" thickBot="1" x14ac:dyDescent="0.3">
      <c r="A17" s="50" t="s">
        <v>21</v>
      </c>
      <c r="B17" s="45">
        <v>100</v>
      </c>
      <c r="C17" s="51">
        <v>0</v>
      </c>
      <c r="D17" s="51">
        <v>0</v>
      </c>
      <c r="E17" s="51">
        <v>0</v>
      </c>
      <c r="F17" s="52">
        <v>0</v>
      </c>
    </row>
    <row r="18" spans="1:6" ht="32.25" thickBot="1" x14ac:dyDescent="0.3">
      <c r="A18" s="57" t="s">
        <v>22</v>
      </c>
      <c r="B18" s="42">
        <f>AVERAGE(B19:B26)</f>
        <v>89.169578035141882</v>
      </c>
      <c r="C18" s="48">
        <v>0</v>
      </c>
      <c r="D18" s="48">
        <v>0</v>
      </c>
      <c r="E18" s="48">
        <v>0</v>
      </c>
      <c r="F18" s="49">
        <v>0</v>
      </c>
    </row>
    <row r="19" spans="1:6" ht="32.25" thickBot="1" x14ac:dyDescent="0.3">
      <c r="A19" s="50" t="s">
        <v>23</v>
      </c>
      <c r="B19" s="43">
        <f>'SP-Gösterge Bazlı'!Y70</f>
        <v>91.251957614468409</v>
      </c>
      <c r="C19" s="51">
        <v>0</v>
      </c>
      <c r="D19" s="51">
        <v>0</v>
      </c>
      <c r="E19" s="51">
        <v>0</v>
      </c>
      <c r="F19" s="52">
        <v>0</v>
      </c>
    </row>
    <row r="20" spans="1:6" ht="32.25" thickBot="1" x14ac:dyDescent="0.3">
      <c r="A20" s="50" t="s">
        <v>24</v>
      </c>
      <c r="B20" s="43">
        <f>'SP-Gösterge Bazlı'!Y74</f>
        <v>105.66666666666667</v>
      </c>
      <c r="C20" s="51">
        <v>0</v>
      </c>
      <c r="D20" s="51">
        <v>0</v>
      </c>
      <c r="E20" s="51">
        <v>0</v>
      </c>
      <c r="F20" s="52">
        <v>0</v>
      </c>
    </row>
    <row r="21" spans="1:6" ht="32.25" thickBot="1" x14ac:dyDescent="0.3">
      <c r="A21" s="50" t="s">
        <v>25</v>
      </c>
      <c r="B21" s="43">
        <f>'SP-Gösterge Bazlı'!Y81</f>
        <v>41.634</v>
      </c>
      <c r="C21" s="51">
        <v>0</v>
      </c>
      <c r="D21" s="51">
        <v>0</v>
      </c>
      <c r="E21" s="51">
        <v>0</v>
      </c>
      <c r="F21" s="52">
        <v>0</v>
      </c>
    </row>
    <row r="22" spans="1:6" ht="32.25" thickBot="1" x14ac:dyDescent="0.3">
      <c r="A22" s="50" t="s">
        <v>26</v>
      </c>
      <c r="B22" s="43">
        <f>'SP-Gösterge Bazlı'!Y85</f>
        <v>100</v>
      </c>
      <c r="C22" s="51">
        <v>0</v>
      </c>
      <c r="D22" s="51">
        <v>0</v>
      </c>
      <c r="E22" s="51">
        <v>0</v>
      </c>
      <c r="F22" s="52">
        <v>0</v>
      </c>
    </row>
    <row r="23" spans="1:6" ht="22.5" customHeight="1" thickBot="1" x14ac:dyDescent="0.3">
      <c r="A23" s="50" t="s">
        <v>27</v>
      </c>
      <c r="B23" s="43">
        <f>'SP-Gösterge Bazlı'!Y86</f>
        <v>53.591999999999999</v>
      </c>
      <c r="C23" s="51">
        <v>0</v>
      </c>
      <c r="D23" s="51">
        <v>0</v>
      </c>
      <c r="E23" s="51">
        <v>0</v>
      </c>
      <c r="F23" s="52">
        <v>0</v>
      </c>
    </row>
    <row r="24" spans="1:6" ht="32.25" thickBot="1" x14ac:dyDescent="0.3">
      <c r="A24" s="50" t="s">
        <v>28</v>
      </c>
      <c r="B24" s="43">
        <f>'SP-Gösterge Bazlı'!Y88</f>
        <v>95.501999999999995</v>
      </c>
      <c r="C24" s="51">
        <v>0</v>
      </c>
      <c r="D24" s="51">
        <v>0</v>
      </c>
      <c r="E24" s="51">
        <v>0</v>
      </c>
      <c r="F24" s="52">
        <v>0</v>
      </c>
    </row>
    <row r="25" spans="1:6" ht="32.25" thickBot="1" x14ac:dyDescent="0.3">
      <c r="A25" s="50" t="s">
        <v>29</v>
      </c>
      <c r="B25" s="43">
        <f>'SP-Gösterge Bazlı'!Y91</f>
        <v>99.454000000000008</v>
      </c>
      <c r="C25" s="51">
        <v>0</v>
      </c>
      <c r="D25" s="51">
        <v>0</v>
      </c>
      <c r="E25" s="51">
        <v>0</v>
      </c>
      <c r="F25" s="52">
        <v>0</v>
      </c>
    </row>
    <row r="26" spans="1:6" ht="32.25" thickBot="1" x14ac:dyDescent="0.3">
      <c r="A26" s="50" t="s">
        <v>30</v>
      </c>
      <c r="B26" s="43">
        <f>'SP-Gösterge Bazlı'!Y93</f>
        <v>126.25600000000001</v>
      </c>
      <c r="C26" s="51">
        <v>0</v>
      </c>
      <c r="D26" s="51">
        <v>0</v>
      </c>
      <c r="E26" s="51">
        <v>0</v>
      </c>
      <c r="F26" s="52">
        <v>0</v>
      </c>
    </row>
    <row r="27" spans="1:6" ht="32.25" thickBot="1" x14ac:dyDescent="0.3">
      <c r="A27" s="47" t="s">
        <v>31</v>
      </c>
      <c r="B27" s="42">
        <f>AVERAGE(B28:B35)</f>
        <v>60.986437178805602</v>
      </c>
      <c r="C27" s="48">
        <v>0</v>
      </c>
      <c r="D27" s="48">
        <v>0</v>
      </c>
      <c r="E27" s="48">
        <v>0</v>
      </c>
      <c r="F27" s="49">
        <v>0</v>
      </c>
    </row>
    <row r="28" spans="1:6" ht="32.25" thickBot="1" x14ac:dyDescent="0.3">
      <c r="A28" s="50" t="s">
        <v>32</v>
      </c>
      <c r="B28" s="43">
        <f>'SP-Gösterge Bazlı'!Y32</f>
        <v>56.75</v>
      </c>
      <c r="C28" s="51">
        <v>0</v>
      </c>
      <c r="D28" s="51">
        <v>0</v>
      </c>
      <c r="E28" s="51">
        <v>0</v>
      </c>
      <c r="F28" s="52">
        <v>0</v>
      </c>
    </row>
    <row r="29" spans="1:6" ht="32.25" thickBot="1" x14ac:dyDescent="0.3">
      <c r="A29" s="50" t="s">
        <v>33</v>
      </c>
      <c r="B29" s="43">
        <f>'SP-Gösterge Bazlı'!Y38</f>
        <v>80.851497430444809</v>
      </c>
      <c r="C29" s="51">
        <v>0</v>
      </c>
      <c r="D29" s="51">
        <v>0</v>
      </c>
      <c r="E29" s="51">
        <v>0</v>
      </c>
      <c r="F29" s="52">
        <v>0</v>
      </c>
    </row>
    <row r="30" spans="1:6" ht="48" thickBot="1" x14ac:dyDescent="0.3">
      <c r="A30" s="50" t="s">
        <v>34</v>
      </c>
      <c r="B30" s="43">
        <f>'SP-Gösterge Bazlı'!Y44</f>
        <v>100</v>
      </c>
      <c r="C30" s="51">
        <v>0</v>
      </c>
      <c r="D30" s="51">
        <v>0</v>
      </c>
      <c r="E30" s="51">
        <v>0</v>
      </c>
      <c r="F30" s="52">
        <v>0</v>
      </c>
    </row>
    <row r="31" spans="1:6" ht="26.25" customHeight="1" thickBot="1" x14ac:dyDescent="0.3">
      <c r="A31" s="50" t="s">
        <v>35</v>
      </c>
      <c r="B31" s="43">
        <f>'SP-Gösterge Bazlı'!Y45</f>
        <v>60</v>
      </c>
      <c r="C31" s="51">
        <v>0</v>
      </c>
      <c r="D31" s="51">
        <v>0</v>
      </c>
      <c r="E31" s="51">
        <v>0</v>
      </c>
      <c r="F31" s="52">
        <v>0</v>
      </c>
    </row>
    <row r="32" spans="1:6" ht="32.25" thickBot="1" x14ac:dyDescent="0.3">
      <c r="A32" s="50" t="s">
        <v>36</v>
      </c>
      <c r="B32" s="43">
        <f>'SP-Gösterge Bazlı'!Y48</f>
        <v>25.24</v>
      </c>
      <c r="C32" s="51">
        <v>0</v>
      </c>
      <c r="D32" s="51">
        <v>0</v>
      </c>
      <c r="E32" s="51">
        <v>0</v>
      </c>
      <c r="F32" s="52">
        <v>0</v>
      </c>
    </row>
    <row r="33" spans="1:6" ht="32.25" thickBot="1" x14ac:dyDescent="0.3">
      <c r="A33" s="50" t="s">
        <v>37</v>
      </c>
      <c r="B33" s="43">
        <f>'SP-Gösterge Bazlı'!Y54</f>
        <v>46.650000000000006</v>
      </c>
      <c r="C33" s="51">
        <v>0</v>
      </c>
      <c r="D33" s="51">
        <v>0</v>
      </c>
      <c r="E33" s="51">
        <v>0</v>
      </c>
      <c r="F33" s="52">
        <v>0</v>
      </c>
    </row>
    <row r="34" spans="1:6" ht="48" thickBot="1" x14ac:dyDescent="0.3">
      <c r="A34" s="50" t="s">
        <v>38</v>
      </c>
      <c r="B34" s="43">
        <f>'SP-Gösterge Bazlı'!Y56</f>
        <v>20</v>
      </c>
      <c r="C34" s="51">
        <v>0</v>
      </c>
      <c r="D34" s="51">
        <v>0</v>
      </c>
      <c r="E34" s="51">
        <v>0</v>
      </c>
      <c r="F34" s="52">
        <v>0</v>
      </c>
    </row>
    <row r="35" spans="1:6" ht="32.25" thickBot="1" x14ac:dyDescent="0.3">
      <c r="A35" s="50" t="s">
        <v>39</v>
      </c>
      <c r="B35" s="43">
        <f>'SP-Gösterge Bazlı'!Y59</f>
        <v>98.4</v>
      </c>
      <c r="C35" s="51">
        <v>0</v>
      </c>
      <c r="D35" s="51">
        <v>0</v>
      </c>
      <c r="E35" s="51">
        <v>0</v>
      </c>
      <c r="F35" s="52">
        <v>0</v>
      </c>
    </row>
    <row r="36" spans="1:6" ht="16.5" thickBot="1" x14ac:dyDescent="0.3">
      <c r="A36" s="47" t="s">
        <v>40</v>
      </c>
      <c r="B36" s="42">
        <f>AVERAGE(B37:B40)</f>
        <v>111.13874999999999</v>
      </c>
      <c r="C36" s="48">
        <v>0</v>
      </c>
      <c r="D36" s="48">
        <v>0</v>
      </c>
      <c r="E36" s="48">
        <v>0</v>
      </c>
      <c r="F36" s="49">
        <v>0</v>
      </c>
    </row>
    <row r="37" spans="1:6" ht="32.25" thickBot="1" x14ac:dyDescent="0.3">
      <c r="A37" s="50" t="s">
        <v>41</v>
      </c>
      <c r="B37" s="43">
        <f>'SP-Gösterge Bazlı'!Y23</f>
        <v>100</v>
      </c>
      <c r="C37" s="51">
        <v>0</v>
      </c>
      <c r="D37" s="51">
        <v>0</v>
      </c>
      <c r="E37" s="51">
        <v>0</v>
      </c>
      <c r="F37" s="52">
        <v>0</v>
      </c>
    </row>
    <row r="38" spans="1:6" ht="48" thickBot="1" x14ac:dyDescent="0.3">
      <c r="A38" s="50" t="s">
        <v>245</v>
      </c>
      <c r="B38" s="43">
        <f>'SP-Gösterge Bazlı'!Y24</f>
        <v>100</v>
      </c>
      <c r="C38" s="51">
        <v>0</v>
      </c>
      <c r="D38" s="51">
        <v>0</v>
      </c>
      <c r="E38" s="51">
        <v>0</v>
      </c>
      <c r="F38" s="52">
        <v>0</v>
      </c>
    </row>
    <row r="39" spans="1:6" ht="32.25" thickBot="1" x14ac:dyDescent="0.3">
      <c r="A39" s="50" t="s">
        <v>42</v>
      </c>
      <c r="B39" s="43">
        <f>'SP-Gösterge Bazlı'!Y25</f>
        <v>91.78</v>
      </c>
      <c r="C39" s="51">
        <v>0</v>
      </c>
      <c r="D39" s="51">
        <v>0</v>
      </c>
      <c r="E39" s="51">
        <v>0</v>
      </c>
      <c r="F39" s="52">
        <v>0</v>
      </c>
    </row>
    <row r="40" spans="1:6" ht="32.25" thickBot="1" x14ac:dyDescent="0.3">
      <c r="A40" s="50" t="s">
        <v>43</v>
      </c>
      <c r="B40" s="43">
        <f>'SP-Gösterge Bazlı'!Y28</f>
        <v>152.77500000000001</v>
      </c>
      <c r="C40" s="51">
        <v>0</v>
      </c>
      <c r="D40" s="51">
        <v>0</v>
      </c>
      <c r="E40" s="51">
        <v>0</v>
      </c>
      <c r="F40" s="52">
        <v>0</v>
      </c>
    </row>
    <row r="41" spans="1:6" ht="16.5" thickBot="1" x14ac:dyDescent="0.3">
      <c r="A41" s="47" t="s">
        <v>44</v>
      </c>
      <c r="B41" s="42">
        <f>AVERAGE(B42:B53)</f>
        <v>69.890999999999991</v>
      </c>
      <c r="C41" s="48">
        <v>0</v>
      </c>
      <c r="D41" s="48">
        <v>0</v>
      </c>
      <c r="E41" s="48">
        <v>0</v>
      </c>
      <c r="F41" s="49">
        <v>0</v>
      </c>
    </row>
    <row r="42" spans="1:6" ht="32.25" thickBot="1" x14ac:dyDescent="0.3">
      <c r="A42" s="50" t="s">
        <v>45</v>
      </c>
      <c r="B42" s="43">
        <v>0</v>
      </c>
      <c r="C42" s="51">
        <v>0</v>
      </c>
      <c r="D42" s="51">
        <v>0</v>
      </c>
      <c r="E42" s="51">
        <v>0</v>
      </c>
      <c r="F42" s="52">
        <v>0</v>
      </c>
    </row>
    <row r="43" spans="1:6" ht="48" thickBot="1" x14ac:dyDescent="0.3">
      <c r="A43" s="50" t="s">
        <v>46</v>
      </c>
      <c r="B43" s="43">
        <f>'SP-Gösterge Bazlı'!Y100</f>
        <v>57.29</v>
      </c>
      <c r="C43" s="51">
        <v>0</v>
      </c>
      <c r="D43" s="51">
        <v>0</v>
      </c>
      <c r="E43" s="51">
        <v>0</v>
      </c>
      <c r="F43" s="52">
        <v>0</v>
      </c>
    </row>
    <row r="44" spans="1:6" ht="32.25" thickBot="1" x14ac:dyDescent="0.3">
      <c r="A44" s="50" t="s">
        <v>47</v>
      </c>
      <c r="B44" s="43">
        <f>'SP-Gösterge Bazlı'!Y105</f>
        <v>116.36</v>
      </c>
      <c r="C44" s="51">
        <v>0</v>
      </c>
      <c r="D44" s="51">
        <v>0</v>
      </c>
      <c r="E44" s="51">
        <v>0</v>
      </c>
      <c r="F44" s="52">
        <v>0</v>
      </c>
    </row>
    <row r="45" spans="1:6" ht="16.5" thickBot="1" x14ac:dyDescent="0.3">
      <c r="A45" s="50" t="s">
        <v>48</v>
      </c>
      <c r="B45" s="43">
        <f>'SP-Gösterge Bazlı'!Y108</f>
        <v>78.91</v>
      </c>
      <c r="C45" s="51">
        <v>0</v>
      </c>
      <c r="D45" s="51">
        <v>0</v>
      </c>
      <c r="E45" s="51">
        <v>0</v>
      </c>
      <c r="F45" s="52">
        <v>0</v>
      </c>
    </row>
    <row r="46" spans="1:6" ht="32.25" thickBot="1" x14ac:dyDescent="0.3">
      <c r="A46" s="50" t="s">
        <v>49</v>
      </c>
      <c r="B46" s="43">
        <f>'SP-Gösterge Bazlı'!Y113</f>
        <v>101.55</v>
      </c>
      <c r="C46" s="51">
        <v>0</v>
      </c>
      <c r="D46" s="51">
        <v>0</v>
      </c>
      <c r="E46" s="51">
        <v>0</v>
      </c>
      <c r="F46" s="52">
        <v>0</v>
      </c>
    </row>
    <row r="47" spans="1:6" ht="32.25" thickBot="1" x14ac:dyDescent="0.3">
      <c r="A47" s="50" t="s">
        <v>50</v>
      </c>
      <c r="B47" s="43">
        <f>'SP-Gösterge Bazlı'!Y116</f>
        <v>100</v>
      </c>
      <c r="C47" s="51">
        <v>0</v>
      </c>
      <c r="D47" s="51">
        <v>0</v>
      </c>
      <c r="E47" s="51">
        <v>0</v>
      </c>
      <c r="F47" s="52">
        <v>0</v>
      </c>
    </row>
    <row r="48" spans="1:6" ht="32.25" thickBot="1" x14ac:dyDescent="0.3">
      <c r="A48" s="50" t="s">
        <v>51</v>
      </c>
      <c r="B48" s="43">
        <v>0</v>
      </c>
      <c r="C48" s="51">
        <v>0</v>
      </c>
      <c r="D48" s="51">
        <v>0</v>
      </c>
      <c r="E48" s="51">
        <v>0</v>
      </c>
      <c r="F48" s="52">
        <v>0</v>
      </c>
    </row>
    <row r="49" spans="1:6" ht="32.25" thickBot="1" x14ac:dyDescent="0.3">
      <c r="A49" s="50" t="s">
        <v>52</v>
      </c>
      <c r="B49" s="43">
        <f>'SP-Gösterge Bazlı'!Y123</f>
        <v>174.23</v>
      </c>
      <c r="C49" s="51">
        <v>0</v>
      </c>
      <c r="D49" s="51">
        <v>0</v>
      </c>
      <c r="E49" s="51">
        <v>0</v>
      </c>
      <c r="F49" s="52">
        <v>0</v>
      </c>
    </row>
    <row r="50" spans="1:6" ht="32.25" thickBot="1" x14ac:dyDescent="0.3">
      <c r="A50" s="50" t="s">
        <v>53</v>
      </c>
      <c r="B50" s="43">
        <f>'SP-Gösterge Bazlı'!Y127</f>
        <v>15.77</v>
      </c>
      <c r="C50" s="51">
        <v>0</v>
      </c>
      <c r="D50" s="51">
        <v>0</v>
      </c>
      <c r="E50" s="51">
        <v>0</v>
      </c>
      <c r="F50" s="52">
        <v>0</v>
      </c>
    </row>
    <row r="51" spans="1:6" ht="32.25" thickBot="1" x14ac:dyDescent="0.3">
      <c r="A51" s="50" t="s">
        <v>54</v>
      </c>
      <c r="B51" s="43">
        <f>'SP-Gösterge Bazlı'!Y130</f>
        <v>54.8</v>
      </c>
      <c r="C51" s="51">
        <v>0</v>
      </c>
      <c r="D51" s="51">
        <v>0</v>
      </c>
      <c r="E51" s="51">
        <v>0</v>
      </c>
      <c r="F51" s="52">
        <v>0</v>
      </c>
    </row>
    <row r="52" spans="1:6" ht="16.5" thickBot="1" x14ac:dyDescent="0.3">
      <c r="A52" s="50" t="s">
        <v>55</v>
      </c>
      <c r="B52" s="43" t="s">
        <v>78</v>
      </c>
      <c r="C52" s="51">
        <v>0</v>
      </c>
      <c r="D52" s="51">
        <v>0</v>
      </c>
      <c r="E52" s="51">
        <v>0</v>
      </c>
      <c r="F52" s="52">
        <v>0</v>
      </c>
    </row>
    <row r="53" spans="1:6" ht="32.25" thickBot="1" x14ac:dyDescent="0.3">
      <c r="A53" s="53" t="s">
        <v>56</v>
      </c>
      <c r="B53" s="46" t="s">
        <v>78</v>
      </c>
      <c r="C53" s="54">
        <v>0</v>
      </c>
      <c r="D53" s="54">
        <v>0</v>
      </c>
      <c r="E53" s="54">
        <v>0</v>
      </c>
      <c r="F53" s="55">
        <v>0</v>
      </c>
    </row>
    <row r="54" spans="1:6" ht="15.75" thickTop="1" x14ac:dyDescent="0.25"/>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33"/>
  <sheetViews>
    <sheetView tabSelected="1" topLeftCell="A130" zoomScale="77" zoomScaleNormal="77" workbookViewId="0">
      <selection activeCell="W24" sqref="W24"/>
    </sheetView>
  </sheetViews>
  <sheetFormatPr defaultRowHeight="15" x14ac:dyDescent="0.25"/>
  <cols>
    <col min="1" max="2" width="36.5703125" bestFit="1" customWidth="1"/>
    <col min="3" max="3" width="10.42578125" customWidth="1"/>
    <col min="4" max="4" width="5" customWidth="1"/>
    <col min="5" max="5" width="4" customWidth="1"/>
    <col min="6" max="7" width="5" customWidth="1"/>
    <col min="8" max="8" width="6.7109375" customWidth="1"/>
    <col min="9" max="9" width="6" customWidth="1"/>
    <col min="10" max="11" width="5" customWidth="1"/>
    <col min="12" max="16" width="6" customWidth="1"/>
    <col min="17" max="18" width="5" customWidth="1"/>
    <col min="19" max="22" width="6" customWidth="1"/>
    <col min="23" max="23" width="7.140625" customWidth="1"/>
    <col min="24" max="24" width="9" customWidth="1"/>
    <col min="25" max="26" width="7" customWidth="1"/>
  </cols>
  <sheetData>
    <row r="1" spans="1:26" ht="15.75" thickBot="1" x14ac:dyDescent="0.3"/>
    <row r="2" spans="1:26" ht="29.25" thickBot="1" x14ac:dyDescent="0.5">
      <c r="B2" s="120" t="s">
        <v>252</v>
      </c>
      <c r="C2" s="121"/>
      <c r="D2" s="121"/>
      <c r="E2" s="121"/>
      <c r="F2" s="121"/>
      <c r="G2" s="121"/>
      <c r="H2" s="121"/>
      <c r="I2" s="121"/>
      <c r="J2" s="121"/>
      <c r="K2" s="121"/>
      <c r="L2" s="121"/>
      <c r="M2" s="121"/>
      <c r="N2" s="121"/>
      <c r="O2" s="121"/>
      <c r="P2" s="121"/>
      <c r="Q2" s="121"/>
      <c r="R2" s="121"/>
      <c r="S2" s="121"/>
      <c r="T2" s="121"/>
      <c r="U2" s="121"/>
      <c r="V2" s="121"/>
      <c r="W2" s="121"/>
      <c r="X2" s="121"/>
      <c r="Y2" s="122"/>
    </row>
    <row r="3" spans="1:26" ht="15.75" thickBot="1" x14ac:dyDescent="0.3"/>
    <row r="4" spans="1:26" ht="20.25" thickTop="1" thickBot="1" x14ac:dyDescent="0.35">
      <c r="A4" s="1"/>
      <c r="B4" s="2"/>
      <c r="C4" s="3"/>
      <c r="D4" s="70" t="s">
        <v>57</v>
      </c>
      <c r="E4" s="71"/>
      <c r="F4" s="71"/>
      <c r="G4" s="71"/>
      <c r="H4" s="71"/>
      <c r="I4" s="71"/>
      <c r="J4" s="71"/>
      <c r="K4" s="71"/>
      <c r="L4" s="71"/>
      <c r="M4" s="72"/>
      <c r="N4" s="73" t="s">
        <v>58</v>
      </c>
      <c r="O4" s="74"/>
      <c r="P4" s="74"/>
      <c r="Q4" s="74"/>
      <c r="R4" s="74"/>
      <c r="S4" s="74"/>
      <c r="T4" s="74"/>
      <c r="U4" s="74"/>
      <c r="V4" s="74"/>
      <c r="W4" s="75"/>
      <c r="X4" s="76" t="s">
        <v>59</v>
      </c>
      <c r="Y4" s="77"/>
      <c r="Z4" s="78"/>
    </row>
    <row r="5" spans="1:26" ht="255" thickBot="1" x14ac:dyDescent="0.3">
      <c r="A5" s="4" t="s">
        <v>57</v>
      </c>
      <c r="B5" s="5" t="s">
        <v>60</v>
      </c>
      <c r="C5" s="6" t="s">
        <v>61</v>
      </c>
      <c r="D5" s="7" t="s">
        <v>62</v>
      </c>
      <c r="E5" s="7" t="s">
        <v>63</v>
      </c>
      <c r="F5" s="7" t="s">
        <v>64</v>
      </c>
      <c r="G5" s="7" t="s">
        <v>65</v>
      </c>
      <c r="H5" s="7" t="s">
        <v>66</v>
      </c>
      <c r="I5" s="7" t="s">
        <v>67</v>
      </c>
      <c r="J5" s="7" t="s">
        <v>68</v>
      </c>
      <c r="K5" s="7" t="s">
        <v>69</v>
      </c>
      <c r="L5" s="7" t="s">
        <v>70</v>
      </c>
      <c r="M5" s="8" t="s">
        <v>71</v>
      </c>
      <c r="N5" s="7" t="s">
        <v>62</v>
      </c>
      <c r="O5" s="7" t="s">
        <v>63</v>
      </c>
      <c r="P5" s="7" t="s">
        <v>64</v>
      </c>
      <c r="Q5" s="7" t="s">
        <v>65</v>
      </c>
      <c r="R5" s="7" t="s">
        <v>66</v>
      </c>
      <c r="S5" s="7" t="s">
        <v>67</v>
      </c>
      <c r="T5" s="7" t="s">
        <v>68</v>
      </c>
      <c r="U5" s="7" t="s">
        <v>69</v>
      </c>
      <c r="V5" s="7" t="s">
        <v>70</v>
      </c>
      <c r="W5" s="8" t="s">
        <v>72</v>
      </c>
      <c r="X5" s="9" t="s">
        <v>73</v>
      </c>
      <c r="Y5" s="10" t="s">
        <v>74</v>
      </c>
      <c r="Z5" s="11" t="s">
        <v>75</v>
      </c>
    </row>
    <row r="6" spans="1:26" ht="21.75" thickBot="1" x14ac:dyDescent="0.4">
      <c r="A6" s="79" t="s">
        <v>7</v>
      </c>
      <c r="B6" s="80"/>
      <c r="C6" s="80"/>
      <c r="D6" s="80"/>
      <c r="E6" s="80"/>
      <c r="F6" s="80"/>
      <c r="G6" s="80"/>
      <c r="H6" s="80"/>
      <c r="I6" s="80"/>
      <c r="J6" s="80"/>
      <c r="K6" s="80"/>
      <c r="L6" s="80"/>
      <c r="M6" s="80"/>
      <c r="N6" s="80"/>
      <c r="O6" s="80"/>
      <c r="P6" s="80"/>
      <c r="Q6" s="80"/>
      <c r="R6" s="80"/>
      <c r="S6" s="80"/>
      <c r="T6" s="80"/>
      <c r="U6" s="80"/>
      <c r="V6" s="80"/>
      <c r="W6" s="80"/>
      <c r="X6" s="80"/>
      <c r="Y6" s="80"/>
      <c r="Z6" s="81"/>
    </row>
    <row r="7" spans="1:26" ht="60.75" thickBot="1" x14ac:dyDescent="0.3">
      <c r="A7" s="82" t="s">
        <v>76</v>
      </c>
      <c r="B7" s="12" t="s">
        <v>77</v>
      </c>
      <c r="C7" s="13">
        <v>40</v>
      </c>
      <c r="D7" s="12">
        <v>70</v>
      </c>
      <c r="E7" s="12">
        <v>70</v>
      </c>
      <c r="F7" s="12">
        <v>70</v>
      </c>
      <c r="G7" s="12">
        <v>60</v>
      </c>
      <c r="H7" s="12">
        <v>80</v>
      </c>
      <c r="I7" s="12" t="s">
        <v>78</v>
      </c>
      <c r="J7" s="12">
        <v>87</v>
      </c>
      <c r="K7" s="12">
        <v>85</v>
      </c>
      <c r="L7" s="12">
        <v>50</v>
      </c>
      <c r="M7" s="14">
        <f>AVERAGE(D7:L7)</f>
        <v>71.5</v>
      </c>
      <c r="N7" s="12">
        <v>71.400000000000006</v>
      </c>
      <c r="O7" s="12">
        <v>70</v>
      </c>
      <c r="P7" s="12">
        <v>89.28</v>
      </c>
      <c r="Q7" s="12">
        <v>94</v>
      </c>
      <c r="R7" s="12">
        <v>80</v>
      </c>
      <c r="S7" s="12" t="s">
        <v>78</v>
      </c>
      <c r="T7" s="12">
        <v>87</v>
      </c>
      <c r="U7" s="12">
        <v>87.32</v>
      </c>
      <c r="V7" s="12">
        <v>60</v>
      </c>
      <c r="W7" s="14">
        <f>AVERAGE(N7:V7)</f>
        <v>79.875</v>
      </c>
      <c r="X7" s="15">
        <f>W7/M7*100</f>
        <v>111.71328671328671</v>
      </c>
      <c r="Y7" s="85">
        <f>X7*0.4+X8*0.4+X9*0.2</f>
        <v>92.052535464535481</v>
      </c>
      <c r="Z7" s="88">
        <f>(Y7+Y10+Y14+Y15+Y18+Y19)/6</f>
        <v>84.766331668331674</v>
      </c>
    </row>
    <row r="8" spans="1:26" ht="60.75" thickBot="1" x14ac:dyDescent="0.3">
      <c r="A8" s="83"/>
      <c r="B8" s="12" t="s">
        <v>79</v>
      </c>
      <c r="C8" s="13">
        <v>40</v>
      </c>
      <c r="D8" s="12">
        <v>60</v>
      </c>
      <c r="E8" s="12">
        <v>70</v>
      </c>
      <c r="F8" s="12">
        <v>70</v>
      </c>
      <c r="G8" s="12">
        <v>60</v>
      </c>
      <c r="H8" s="12">
        <v>80</v>
      </c>
      <c r="I8" s="12" t="s">
        <v>78</v>
      </c>
      <c r="J8" s="12">
        <v>70</v>
      </c>
      <c r="K8" s="12">
        <v>80</v>
      </c>
      <c r="L8" s="12">
        <v>60</v>
      </c>
      <c r="M8" s="14">
        <f t="shared" ref="M8" si="0">AVERAGE(D8:L8)</f>
        <v>68.75</v>
      </c>
      <c r="N8" s="12">
        <v>44.4</v>
      </c>
      <c r="O8" s="12">
        <v>60</v>
      </c>
      <c r="P8" s="12">
        <v>23.19</v>
      </c>
      <c r="Q8" s="12">
        <v>62</v>
      </c>
      <c r="R8" s="12">
        <v>60</v>
      </c>
      <c r="S8" s="12" t="s">
        <v>78</v>
      </c>
      <c r="T8" s="12">
        <v>73.75</v>
      </c>
      <c r="U8" s="12">
        <v>70.55</v>
      </c>
      <c r="V8" s="12">
        <v>28.57</v>
      </c>
      <c r="W8" s="14">
        <f>AVERAGE(N8:V8)</f>
        <v>52.807500000000005</v>
      </c>
      <c r="X8" s="15">
        <f>W8/M8*100</f>
        <v>76.810909090909092</v>
      </c>
      <c r="Y8" s="86"/>
      <c r="Z8" s="89"/>
    </row>
    <row r="9" spans="1:26" ht="60.75" thickBot="1" x14ac:dyDescent="0.3">
      <c r="A9" s="84"/>
      <c r="B9" s="12" t="s">
        <v>80</v>
      </c>
      <c r="C9" s="13">
        <v>20</v>
      </c>
      <c r="D9" s="12" t="s">
        <v>78</v>
      </c>
      <c r="E9" s="12" t="s">
        <v>78</v>
      </c>
      <c r="F9" s="12" t="s">
        <v>78</v>
      </c>
      <c r="G9" s="12" t="s">
        <v>78</v>
      </c>
      <c r="H9" s="12" t="s">
        <v>78</v>
      </c>
      <c r="I9" s="12">
        <v>70</v>
      </c>
      <c r="J9" s="12" t="s">
        <v>78</v>
      </c>
      <c r="K9" s="12" t="s">
        <v>78</v>
      </c>
      <c r="L9" s="12" t="s">
        <v>78</v>
      </c>
      <c r="M9" s="14">
        <f>I9</f>
        <v>70</v>
      </c>
      <c r="N9" s="12" t="s">
        <v>78</v>
      </c>
      <c r="O9" s="12" t="s">
        <v>78</v>
      </c>
      <c r="P9" s="12" t="s">
        <v>78</v>
      </c>
      <c r="Q9" s="12" t="s">
        <v>78</v>
      </c>
      <c r="R9" s="12" t="s">
        <v>78</v>
      </c>
      <c r="S9" s="12">
        <v>58.25</v>
      </c>
      <c r="T9" s="12" t="s">
        <v>78</v>
      </c>
      <c r="U9" s="12" t="s">
        <v>78</v>
      </c>
      <c r="V9" s="12" t="s">
        <v>78</v>
      </c>
      <c r="W9" s="14">
        <v>58.25</v>
      </c>
      <c r="X9" s="15">
        <f>W9/M9*100</f>
        <v>83.214285714285722</v>
      </c>
      <c r="Y9" s="87"/>
      <c r="Z9" s="89"/>
    </row>
    <row r="10" spans="1:26" ht="45.75" thickBot="1" x14ac:dyDescent="0.3">
      <c r="A10" s="91" t="s">
        <v>81</v>
      </c>
      <c r="B10" s="16" t="s">
        <v>82</v>
      </c>
      <c r="C10" s="13">
        <v>40</v>
      </c>
      <c r="D10" s="17"/>
      <c r="E10" s="17"/>
      <c r="F10" s="17"/>
      <c r="G10" s="17"/>
      <c r="H10" s="17"/>
      <c r="I10" s="17"/>
      <c r="J10" s="17"/>
      <c r="K10" s="17"/>
      <c r="L10" s="17"/>
      <c r="M10" s="18"/>
      <c r="N10" s="17"/>
      <c r="O10" s="17"/>
      <c r="P10" s="17"/>
      <c r="Q10" s="17"/>
      <c r="R10" s="17"/>
      <c r="S10" s="17"/>
      <c r="T10" s="17"/>
      <c r="U10" s="17"/>
      <c r="V10" s="17"/>
      <c r="W10" s="18"/>
      <c r="X10" s="17" t="s">
        <v>78</v>
      </c>
      <c r="Y10" s="94">
        <v>100</v>
      </c>
      <c r="Z10" s="89"/>
    </row>
    <row r="11" spans="1:26" ht="45.75" thickBot="1" x14ac:dyDescent="0.3">
      <c r="A11" s="92"/>
      <c r="B11" s="16" t="s">
        <v>83</v>
      </c>
      <c r="C11" s="13">
        <v>30</v>
      </c>
      <c r="D11" s="17"/>
      <c r="E11" s="17"/>
      <c r="F11" s="17"/>
      <c r="G11" s="17"/>
      <c r="H11" s="17"/>
      <c r="I11" s="17"/>
      <c r="J11" s="17"/>
      <c r="K11" s="17"/>
      <c r="L11" s="17"/>
      <c r="M11" s="18"/>
      <c r="N11" s="17"/>
      <c r="O11" s="17"/>
      <c r="P11" s="17"/>
      <c r="Q11" s="17"/>
      <c r="R11" s="17"/>
      <c r="S11" s="17"/>
      <c r="T11" s="17"/>
      <c r="U11" s="17"/>
      <c r="V11" s="17"/>
      <c r="W11" s="18"/>
      <c r="X11" s="17" t="s">
        <v>78</v>
      </c>
      <c r="Y11" s="95"/>
      <c r="Z11" s="89"/>
    </row>
    <row r="12" spans="1:26" ht="30.75" thickBot="1" x14ac:dyDescent="0.3">
      <c r="A12" s="93"/>
      <c r="B12" s="16" t="s">
        <v>84</v>
      </c>
      <c r="C12" s="13">
        <v>30</v>
      </c>
      <c r="D12" s="17" t="s">
        <v>78</v>
      </c>
      <c r="E12" s="17">
        <v>1</v>
      </c>
      <c r="F12" s="17" t="s">
        <v>78</v>
      </c>
      <c r="G12" s="17">
        <v>2</v>
      </c>
      <c r="H12" s="17" t="s">
        <v>78</v>
      </c>
      <c r="I12" s="17" t="s">
        <v>78</v>
      </c>
      <c r="J12" s="17">
        <v>1</v>
      </c>
      <c r="K12" s="17">
        <v>2</v>
      </c>
      <c r="L12" s="17" t="s">
        <v>78</v>
      </c>
      <c r="M12" s="18">
        <v>6</v>
      </c>
      <c r="N12" s="17" t="s">
        <v>78</v>
      </c>
      <c r="O12" s="17">
        <v>1</v>
      </c>
      <c r="P12" s="17" t="s">
        <v>78</v>
      </c>
      <c r="Q12" s="17">
        <v>2</v>
      </c>
      <c r="R12" s="17" t="s">
        <v>78</v>
      </c>
      <c r="S12" s="17" t="s">
        <v>78</v>
      </c>
      <c r="T12" s="17">
        <v>1</v>
      </c>
      <c r="U12" s="17">
        <v>2</v>
      </c>
      <c r="V12" s="17" t="s">
        <v>78</v>
      </c>
      <c r="W12" s="18">
        <v>6</v>
      </c>
      <c r="X12" s="17">
        <v>100</v>
      </c>
      <c r="Y12" s="96"/>
      <c r="Z12" s="89"/>
    </row>
    <row r="13" spans="1:26" ht="75.75" thickBot="1" x14ac:dyDescent="0.3">
      <c r="A13" s="19" t="s">
        <v>85</v>
      </c>
      <c r="B13" s="12" t="s">
        <v>86</v>
      </c>
      <c r="C13" s="13">
        <v>100</v>
      </c>
      <c r="D13" s="20"/>
      <c r="E13" s="20"/>
      <c r="F13" s="20"/>
      <c r="G13" s="20"/>
      <c r="H13" s="20"/>
      <c r="I13" s="20"/>
      <c r="J13" s="20"/>
      <c r="K13" s="20"/>
      <c r="L13" s="20"/>
      <c r="M13" s="21"/>
      <c r="N13" s="12"/>
      <c r="O13" s="12"/>
      <c r="P13" s="12"/>
      <c r="Q13" s="12"/>
      <c r="R13" s="12"/>
      <c r="S13" s="12"/>
      <c r="T13" s="12"/>
      <c r="U13" s="12"/>
      <c r="V13" s="12"/>
      <c r="W13" s="21"/>
      <c r="X13" s="12"/>
      <c r="Y13" s="12"/>
      <c r="Z13" s="89"/>
    </row>
    <row r="14" spans="1:26" ht="69.75" customHeight="1" thickBot="1" x14ac:dyDescent="0.3">
      <c r="A14" s="22" t="s">
        <v>87</v>
      </c>
      <c r="B14" s="16" t="s">
        <v>88</v>
      </c>
      <c r="C14" s="13">
        <v>100</v>
      </c>
      <c r="D14" s="16"/>
      <c r="E14" s="16"/>
      <c r="F14" s="16"/>
      <c r="G14" s="16"/>
      <c r="H14" s="16"/>
      <c r="I14" s="16"/>
      <c r="J14" s="16">
        <v>1</v>
      </c>
      <c r="K14" s="16"/>
      <c r="L14" s="16"/>
      <c r="M14" s="21">
        <v>1</v>
      </c>
      <c r="N14" s="16"/>
      <c r="O14" s="16"/>
      <c r="P14" s="16"/>
      <c r="Q14" s="16">
        <v>1</v>
      </c>
      <c r="R14" s="16"/>
      <c r="S14" s="16"/>
      <c r="T14" s="16"/>
      <c r="U14" s="16"/>
      <c r="V14" s="16"/>
      <c r="W14" s="21">
        <v>1</v>
      </c>
      <c r="X14" s="16">
        <v>100</v>
      </c>
      <c r="Y14" s="16">
        <v>100</v>
      </c>
      <c r="Z14" s="89"/>
    </row>
    <row r="15" spans="1:26" ht="60.75" thickBot="1" x14ac:dyDescent="0.3">
      <c r="A15" s="82" t="s">
        <v>89</v>
      </c>
      <c r="B15" s="12" t="s">
        <v>90</v>
      </c>
      <c r="C15" s="13">
        <v>60</v>
      </c>
      <c r="D15" s="23">
        <v>3</v>
      </c>
      <c r="E15" s="23">
        <v>3</v>
      </c>
      <c r="F15" s="23">
        <v>3</v>
      </c>
      <c r="G15" s="23">
        <v>6</v>
      </c>
      <c r="H15" s="23">
        <v>4</v>
      </c>
      <c r="I15" s="23">
        <v>3</v>
      </c>
      <c r="J15" s="23">
        <v>4</v>
      </c>
      <c r="K15" s="23">
        <v>2</v>
      </c>
      <c r="L15" s="23">
        <v>5</v>
      </c>
      <c r="M15" s="18">
        <v>33</v>
      </c>
      <c r="N15" s="23">
        <v>4</v>
      </c>
      <c r="O15" s="23">
        <v>8</v>
      </c>
      <c r="P15" s="23">
        <v>3</v>
      </c>
      <c r="Q15" s="23">
        <v>6</v>
      </c>
      <c r="R15" s="23">
        <v>4</v>
      </c>
      <c r="S15" s="23">
        <v>4</v>
      </c>
      <c r="T15" s="23">
        <v>4</v>
      </c>
      <c r="U15" s="23">
        <v>3</v>
      </c>
      <c r="V15" s="23">
        <v>5</v>
      </c>
      <c r="W15" s="18">
        <v>41</v>
      </c>
      <c r="X15" s="24">
        <f>W15/M15*100</f>
        <v>124.24242424242425</v>
      </c>
      <c r="Y15" s="85">
        <f>X15*0.6+X16*0.2+X17*0.2</f>
        <v>116.54545454545455</v>
      </c>
      <c r="Z15" s="89"/>
    </row>
    <row r="16" spans="1:26" ht="60.75" thickBot="1" x14ac:dyDescent="0.3">
      <c r="A16" s="83"/>
      <c r="B16" s="12" t="s">
        <v>91</v>
      </c>
      <c r="C16" s="13">
        <v>20</v>
      </c>
      <c r="D16" s="23">
        <v>2</v>
      </c>
      <c r="E16" s="23">
        <v>2</v>
      </c>
      <c r="F16" s="23">
        <v>2</v>
      </c>
      <c r="G16" s="23">
        <v>2</v>
      </c>
      <c r="H16" s="23">
        <v>2</v>
      </c>
      <c r="I16" s="23">
        <v>4</v>
      </c>
      <c r="J16" s="23">
        <v>2</v>
      </c>
      <c r="K16" s="23">
        <v>2</v>
      </c>
      <c r="L16" s="23">
        <v>2</v>
      </c>
      <c r="M16" s="18">
        <v>20</v>
      </c>
      <c r="N16" s="23">
        <v>2</v>
      </c>
      <c r="O16" s="23">
        <v>3</v>
      </c>
      <c r="P16" s="23">
        <v>2</v>
      </c>
      <c r="Q16" s="23">
        <v>2</v>
      </c>
      <c r="R16" s="23">
        <v>3</v>
      </c>
      <c r="S16" s="23">
        <v>4</v>
      </c>
      <c r="T16" s="23">
        <v>2</v>
      </c>
      <c r="U16" s="23">
        <v>2</v>
      </c>
      <c r="V16" s="23">
        <v>2</v>
      </c>
      <c r="W16" s="18">
        <v>22</v>
      </c>
      <c r="X16" s="24">
        <f t="shared" ref="X16:X17" si="1">W16/M16*100</f>
        <v>110.00000000000001</v>
      </c>
      <c r="Y16" s="86"/>
      <c r="Z16" s="89"/>
    </row>
    <row r="17" spans="1:26" ht="60.75" thickBot="1" x14ac:dyDescent="0.3">
      <c r="A17" s="84"/>
      <c r="B17" s="12" t="s">
        <v>92</v>
      </c>
      <c r="C17" s="13">
        <v>20</v>
      </c>
      <c r="D17" s="23">
        <v>1</v>
      </c>
      <c r="E17" s="23">
        <v>1</v>
      </c>
      <c r="F17" s="23">
        <v>1</v>
      </c>
      <c r="G17" s="23">
        <v>1</v>
      </c>
      <c r="H17" s="23">
        <v>1</v>
      </c>
      <c r="I17" s="23">
        <v>1</v>
      </c>
      <c r="J17" s="23">
        <v>1</v>
      </c>
      <c r="K17" s="23">
        <v>1</v>
      </c>
      <c r="L17" s="23">
        <v>1</v>
      </c>
      <c r="M17" s="18">
        <v>9</v>
      </c>
      <c r="N17" s="23">
        <v>1</v>
      </c>
      <c r="O17" s="23">
        <v>1</v>
      </c>
      <c r="P17" s="23">
        <v>1</v>
      </c>
      <c r="Q17" s="23">
        <v>1</v>
      </c>
      <c r="R17" s="23">
        <v>1</v>
      </c>
      <c r="S17" s="23">
        <v>1</v>
      </c>
      <c r="T17" s="23">
        <v>1</v>
      </c>
      <c r="U17" s="23">
        <v>1</v>
      </c>
      <c r="V17" s="23">
        <v>1</v>
      </c>
      <c r="W17" s="18">
        <v>9</v>
      </c>
      <c r="X17" s="24">
        <f t="shared" si="1"/>
        <v>100</v>
      </c>
      <c r="Y17" s="87"/>
      <c r="Z17" s="89"/>
    </row>
    <row r="18" spans="1:26" ht="75.75" thickBot="1" x14ac:dyDescent="0.3">
      <c r="A18" s="22" t="s">
        <v>93</v>
      </c>
      <c r="B18" s="16" t="s">
        <v>94</v>
      </c>
      <c r="C18" s="13"/>
      <c r="D18" s="17">
        <v>1</v>
      </c>
      <c r="E18" s="17">
        <v>1</v>
      </c>
      <c r="F18" s="17">
        <v>1</v>
      </c>
      <c r="G18" s="17">
        <v>1</v>
      </c>
      <c r="H18" s="17">
        <v>1</v>
      </c>
      <c r="I18" s="17">
        <v>1</v>
      </c>
      <c r="J18" s="17">
        <v>1</v>
      </c>
      <c r="K18" s="17">
        <v>1</v>
      </c>
      <c r="L18" s="17">
        <v>2</v>
      </c>
      <c r="M18" s="18">
        <v>10</v>
      </c>
      <c r="N18" s="17">
        <v>1</v>
      </c>
      <c r="O18" s="17">
        <v>1</v>
      </c>
      <c r="P18" s="17">
        <v>1</v>
      </c>
      <c r="Q18" s="17">
        <v>1</v>
      </c>
      <c r="R18" s="17">
        <v>1</v>
      </c>
      <c r="S18" s="17">
        <v>1</v>
      </c>
      <c r="T18" s="17">
        <v>1</v>
      </c>
      <c r="U18" s="17">
        <v>1</v>
      </c>
      <c r="V18" s="17">
        <v>2</v>
      </c>
      <c r="W18" s="18">
        <v>10</v>
      </c>
      <c r="X18" s="17">
        <v>100</v>
      </c>
      <c r="Y18" s="16">
        <v>100</v>
      </c>
      <c r="Z18" s="89"/>
    </row>
    <row r="19" spans="1:26" ht="60.75" thickBot="1" x14ac:dyDescent="0.3">
      <c r="A19" s="19" t="s">
        <v>95</v>
      </c>
      <c r="B19" s="12" t="s">
        <v>96</v>
      </c>
      <c r="C19" s="13"/>
      <c r="D19" s="23" t="s">
        <v>78</v>
      </c>
      <c r="E19" s="23">
        <v>1</v>
      </c>
      <c r="F19" s="23" t="s">
        <v>78</v>
      </c>
      <c r="G19" s="23" t="s">
        <v>78</v>
      </c>
      <c r="H19" s="23" t="s">
        <v>78</v>
      </c>
      <c r="I19" s="23" t="s">
        <v>78</v>
      </c>
      <c r="J19" s="23" t="s">
        <v>78</v>
      </c>
      <c r="K19" s="23" t="s">
        <v>78</v>
      </c>
      <c r="L19" s="23" t="s">
        <v>78</v>
      </c>
      <c r="M19" s="23">
        <v>1</v>
      </c>
      <c r="N19" s="23"/>
      <c r="O19" s="23"/>
      <c r="P19" s="23"/>
      <c r="Q19" s="23"/>
      <c r="R19" s="23"/>
      <c r="S19" s="23"/>
      <c r="T19" s="23"/>
      <c r="U19" s="23"/>
      <c r="V19" s="23"/>
      <c r="W19" s="23">
        <v>0</v>
      </c>
      <c r="X19" s="23">
        <v>0</v>
      </c>
      <c r="Y19" s="12">
        <v>0</v>
      </c>
      <c r="Z19" s="89"/>
    </row>
    <row r="20" spans="1:26" ht="45.75" thickBot="1" x14ac:dyDescent="0.3">
      <c r="A20" s="91" t="s">
        <v>97</v>
      </c>
      <c r="B20" s="16" t="s">
        <v>98</v>
      </c>
      <c r="C20" s="13"/>
      <c r="D20" s="17"/>
      <c r="E20" s="17"/>
      <c r="F20" s="17"/>
      <c r="G20" s="17"/>
      <c r="H20" s="17"/>
      <c r="I20" s="17"/>
      <c r="J20" s="17"/>
      <c r="K20" s="17"/>
      <c r="L20" s="17"/>
      <c r="M20" s="18"/>
      <c r="N20" s="17"/>
      <c r="O20" s="17"/>
      <c r="P20" s="17"/>
      <c r="Q20" s="17"/>
      <c r="R20" s="17"/>
      <c r="S20" s="17"/>
      <c r="T20" s="17"/>
      <c r="U20" s="17"/>
      <c r="V20" s="17"/>
      <c r="W20" s="18"/>
      <c r="X20" s="17"/>
      <c r="Y20" s="94"/>
      <c r="Z20" s="89"/>
    </row>
    <row r="21" spans="1:26" ht="60.75" thickBot="1" x14ac:dyDescent="0.3">
      <c r="A21" s="93"/>
      <c r="B21" s="16" t="s">
        <v>99</v>
      </c>
      <c r="C21" s="13"/>
      <c r="D21" s="17"/>
      <c r="E21" s="17"/>
      <c r="F21" s="17"/>
      <c r="G21" s="17"/>
      <c r="H21" s="17"/>
      <c r="I21" s="17"/>
      <c r="J21" s="17"/>
      <c r="K21" s="17"/>
      <c r="L21" s="17"/>
      <c r="M21" s="18"/>
      <c r="N21" s="17"/>
      <c r="O21" s="17"/>
      <c r="P21" s="17"/>
      <c r="Q21" s="17"/>
      <c r="R21" s="17"/>
      <c r="S21" s="17"/>
      <c r="T21" s="17"/>
      <c r="U21" s="17"/>
      <c r="V21" s="17"/>
      <c r="W21" s="18"/>
      <c r="X21" s="17"/>
      <c r="Y21" s="96"/>
      <c r="Z21" s="90"/>
    </row>
    <row r="22" spans="1:26" ht="21.75" thickBot="1" x14ac:dyDescent="0.4">
      <c r="A22" s="79" t="s">
        <v>40</v>
      </c>
      <c r="B22" s="80"/>
      <c r="C22" s="80"/>
      <c r="D22" s="80"/>
      <c r="E22" s="80"/>
      <c r="F22" s="80"/>
      <c r="G22" s="80"/>
      <c r="H22" s="80"/>
      <c r="I22" s="80"/>
      <c r="J22" s="80"/>
      <c r="K22" s="80"/>
      <c r="L22" s="80"/>
      <c r="M22" s="80"/>
      <c r="N22" s="80"/>
      <c r="O22" s="80"/>
      <c r="P22" s="80"/>
      <c r="Q22" s="80"/>
      <c r="R22" s="80"/>
      <c r="S22" s="80"/>
      <c r="T22" s="80"/>
      <c r="U22" s="80"/>
      <c r="V22" s="80"/>
      <c r="W22" s="80"/>
      <c r="X22" s="80"/>
      <c r="Y22" s="80"/>
      <c r="Z22" s="81"/>
    </row>
    <row r="23" spans="1:26" ht="45.75" thickBot="1" x14ac:dyDescent="0.3">
      <c r="A23" s="19" t="s">
        <v>100</v>
      </c>
      <c r="B23" s="12" t="s">
        <v>101</v>
      </c>
      <c r="C23" s="13">
        <v>100</v>
      </c>
      <c r="D23" s="23">
        <v>1</v>
      </c>
      <c r="E23" s="23">
        <v>1</v>
      </c>
      <c r="F23" s="23">
        <v>0</v>
      </c>
      <c r="G23" s="23">
        <v>1</v>
      </c>
      <c r="H23" s="23">
        <v>0</v>
      </c>
      <c r="I23" s="23">
        <v>0</v>
      </c>
      <c r="J23" s="23">
        <v>2</v>
      </c>
      <c r="K23" s="23">
        <v>2</v>
      </c>
      <c r="L23" s="23">
        <v>0</v>
      </c>
      <c r="M23" s="18">
        <v>7</v>
      </c>
      <c r="N23" s="23">
        <v>1</v>
      </c>
      <c r="O23" s="23">
        <v>0</v>
      </c>
      <c r="P23" s="23">
        <v>0</v>
      </c>
      <c r="Q23" s="23">
        <v>1</v>
      </c>
      <c r="R23" s="23">
        <v>0</v>
      </c>
      <c r="S23" s="23">
        <v>0</v>
      </c>
      <c r="T23" s="23">
        <v>2</v>
      </c>
      <c r="U23" s="23">
        <v>3</v>
      </c>
      <c r="V23" s="23">
        <v>0</v>
      </c>
      <c r="W23" s="18">
        <v>7</v>
      </c>
      <c r="X23" s="23">
        <v>100</v>
      </c>
      <c r="Y23" s="12">
        <v>100</v>
      </c>
      <c r="Z23" s="88">
        <f>(Y23+Y24+Y25+Y28)/4</f>
        <v>111.13874999999999</v>
      </c>
    </row>
    <row r="24" spans="1:26" ht="60.75" thickBot="1" x14ac:dyDescent="0.3">
      <c r="A24" s="22" t="s">
        <v>102</v>
      </c>
      <c r="B24" s="16" t="s">
        <v>103</v>
      </c>
      <c r="C24" s="13">
        <v>100</v>
      </c>
      <c r="D24" s="17">
        <v>1</v>
      </c>
      <c r="E24" s="17">
        <v>1</v>
      </c>
      <c r="F24" s="17">
        <v>0</v>
      </c>
      <c r="G24" s="17">
        <v>3</v>
      </c>
      <c r="H24" s="17">
        <v>0</v>
      </c>
      <c r="I24" s="17">
        <v>0</v>
      </c>
      <c r="J24" s="17">
        <v>1</v>
      </c>
      <c r="K24" s="17">
        <v>2</v>
      </c>
      <c r="L24" s="17">
        <v>1</v>
      </c>
      <c r="M24" s="18">
        <v>9</v>
      </c>
      <c r="N24" s="17">
        <v>3</v>
      </c>
      <c r="O24" s="17">
        <v>1</v>
      </c>
      <c r="P24" s="17">
        <v>0</v>
      </c>
      <c r="Q24" s="17">
        <v>1</v>
      </c>
      <c r="R24" s="17">
        <v>0</v>
      </c>
      <c r="S24" s="17">
        <v>0</v>
      </c>
      <c r="T24" s="17">
        <v>1</v>
      </c>
      <c r="U24" s="17">
        <v>2</v>
      </c>
      <c r="V24" s="17">
        <v>1</v>
      </c>
      <c r="W24" s="18">
        <v>9</v>
      </c>
      <c r="X24" s="17">
        <v>100</v>
      </c>
      <c r="Y24" s="16">
        <v>100</v>
      </c>
      <c r="Z24" s="89"/>
    </row>
    <row r="25" spans="1:26" ht="30.75" thickBot="1" x14ac:dyDescent="0.3">
      <c r="A25" s="82" t="s">
        <v>104</v>
      </c>
      <c r="B25" s="12" t="s">
        <v>105</v>
      </c>
      <c r="C25" s="13">
        <v>30</v>
      </c>
      <c r="D25" s="23">
        <v>1</v>
      </c>
      <c r="E25" s="23">
        <v>1</v>
      </c>
      <c r="F25" s="23">
        <v>0</v>
      </c>
      <c r="G25" s="23">
        <v>5</v>
      </c>
      <c r="H25" s="23">
        <v>1</v>
      </c>
      <c r="I25" s="23">
        <v>0</v>
      </c>
      <c r="J25" s="23">
        <v>1</v>
      </c>
      <c r="K25" s="23">
        <v>2</v>
      </c>
      <c r="L25" s="23">
        <v>1</v>
      </c>
      <c r="M25" s="18">
        <v>12</v>
      </c>
      <c r="N25" s="23">
        <v>1</v>
      </c>
      <c r="O25" s="23">
        <v>0</v>
      </c>
      <c r="P25" s="23">
        <v>0</v>
      </c>
      <c r="Q25" s="23">
        <v>4</v>
      </c>
      <c r="R25" s="23">
        <v>0</v>
      </c>
      <c r="S25" s="23">
        <v>0</v>
      </c>
      <c r="T25" s="23">
        <v>2</v>
      </c>
      <c r="U25" s="23">
        <v>3</v>
      </c>
      <c r="V25" s="23">
        <v>0</v>
      </c>
      <c r="W25" s="18">
        <v>10</v>
      </c>
      <c r="X25" s="24">
        <v>83.33</v>
      </c>
      <c r="Y25" s="97">
        <v>91.78</v>
      </c>
      <c r="Z25" s="89"/>
    </row>
    <row r="26" spans="1:26" ht="30.75" thickBot="1" x14ac:dyDescent="0.3">
      <c r="A26" s="83"/>
      <c r="B26" s="12" t="s">
        <v>106</v>
      </c>
      <c r="C26" s="13">
        <v>40</v>
      </c>
      <c r="D26" s="23">
        <v>1</v>
      </c>
      <c r="E26" s="23">
        <v>1</v>
      </c>
      <c r="F26" s="23">
        <v>0</v>
      </c>
      <c r="G26" s="23">
        <v>2</v>
      </c>
      <c r="H26" s="23">
        <v>1</v>
      </c>
      <c r="I26" s="23">
        <v>0</v>
      </c>
      <c r="J26" s="23">
        <v>1</v>
      </c>
      <c r="K26" s="23">
        <v>1</v>
      </c>
      <c r="L26" s="23">
        <v>0</v>
      </c>
      <c r="M26" s="18">
        <v>7</v>
      </c>
      <c r="N26" s="23">
        <v>0</v>
      </c>
      <c r="O26" s="23">
        <v>1</v>
      </c>
      <c r="P26" s="23">
        <v>0</v>
      </c>
      <c r="Q26" s="23">
        <v>3</v>
      </c>
      <c r="R26" s="23">
        <v>0</v>
      </c>
      <c r="S26" s="23">
        <v>0</v>
      </c>
      <c r="T26" s="23">
        <v>1</v>
      </c>
      <c r="U26" s="23">
        <v>1</v>
      </c>
      <c r="V26" s="23">
        <v>0</v>
      </c>
      <c r="W26" s="18">
        <v>6</v>
      </c>
      <c r="X26" s="24">
        <v>85.71</v>
      </c>
      <c r="Y26" s="98"/>
      <c r="Z26" s="89"/>
    </row>
    <row r="27" spans="1:26" ht="30.75" thickBot="1" x14ac:dyDescent="0.3">
      <c r="A27" s="84"/>
      <c r="B27" s="12" t="s">
        <v>107</v>
      </c>
      <c r="C27" s="13">
        <v>30</v>
      </c>
      <c r="D27" s="23">
        <v>2</v>
      </c>
      <c r="E27" s="23">
        <v>1</v>
      </c>
      <c r="F27" s="23">
        <v>1</v>
      </c>
      <c r="G27" s="23">
        <v>5</v>
      </c>
      <c r="H27" s="23">
        <v>1</v>
      </c>
      <c r="I27" s="23">
        <v>0</v>
      </c>
      <c r="J27" s="23">
        <v>0</v>
      </c>
      <c r="K27" s="23">
        <v>2</v>
      </c>
      <c r="L27" s="23">
        <v>0</v>
      </c>
      <c r="M27" s="18">
        <v>12</v>
      </c>
      <c r="N27" s="23">
        <v>0</v>
      </c>
      <c r="O27" s="23">
        <v>0</v>
      </c>
      <c r="P27" s="23">
        <v>1</v>
      </c>
      <c r="Q27" s="23">
        <v>4</v>
      </c>
      <c r="R27" s="23">
        <v>0</v>
      </c>
      <c r="S27" s="23">
        <v>0</v>
      </c>
      <c r="T27" s="23">
        <v>6</v>
      </c>
      <c r="U27" s="23">
        <v>2</v>
      </c>
      <c r="V27" s="23">
        <v>0</v>
      </c>
      <c r="W27" s="18">
        <v>13</v>
      </c>
      <c r="X27" s="24">
        <v>108.33</v>
      </c>
      <c r="Y27" s="99"/>
      <c r="Z27" s="89"/>
    </row>
    <row r="28" spans="1:26" ht="30.75" thickBot="1" x14ac:dyDescent="0.3">
      <c r="A28" s="91" t="s">
        <v>108</v>
      </c>
      <c r="B28" s="16" t="s">
        <v>109</v>
      </c>
      <c r="C28" s="13">
        <v>50</v>
      </c>
      <c r="D28" s="17">
        <v>0</v>
      </c>
      <c r="E28" s="17">
        <v>0</v>
      </c>
      <c r="F28" s="17">
        <v>0</v>
      </c>
      <c r="G28" s="17">
        <v>3</v>
      </c>
      <c r="H28" s="17">
        <v>0</v>
      </c>
      <c r="I28" s="17">
        <v>10</v>
      </c>
      <c r="J28" s="17">
        <v>3</v>
      </c>
      <c r="K28" s="17">
        <v>2</v>
      </c>
      <c r="L28" s="17">
        <v>0</v>
      </c>
      <c r="M28" s="18">
        <v>18</v>
      </c>
      <c r="N28" s="17">
        <v>0</v>
      </c>
      <c r="O28" s="17">
        <v>0</v>
      </c>
      <c r="P28" s="17">
        <v>0</v>
      </c>
      <c r="Q28" s="17">
        <v>0</v>
      </c>
      <c r="R28" s="17">
        <v>0</v>
      </c>
      <c r="S28" s="17">
        <v>10</v>
      </c>
      <c r="T28" s="17">
        <v>1</v>
      </c>
      <c r="U28" s="17">
        <v>0</v>
      </c>
      <c r="V28" s="17">
        <v>0</v>
      </c>
      <c r="W28" s="18">
        <v>11</v>
      </c>
      <c r="X28" s="25">
        <v>61.11</v>
      </c>
      <c r="Y28" s="94">
        <f>X28*0.5+X29*0.5</f>
        <v>152.77500000000001</v>
      </c>
      <c r="Z28" s="89"/>
    </row>
    <row r="29" spans="1:26" ht="30.75" thickBot="1" x14ac:dyDescent="0.3">
      <c r="A29" s="92"/>
      <c r="B29" s="16" t="s">
        <v>110</v>
      </c>
      <c r="C29" s="13">
        <v>50</v>
      </c>
      <c r="D29" s="17">
        <v>0</v>
      </c>
      <c r="E29" s="17">
        <v>0</v>
      </c>
      <c r="F29" s="17">
        <v>0</v>
      </c>
      <c r="G29" s="17">
        <v>24</v>
      </c>
      <c r="H29" s="17">
        <v>0</v>
      </c>
      <c r="I29" s="17">
        <v>100</v>
      </c>
      <c r="J29" s="17">
        <v>20</v>
      </c>
      <c r="K29" s="17">
        <v>0</v>
      </c>
      <c r="L29" s="17">
        <v>0</v>
      </c>
      <c r="M29" s="18">
        <v>144</v>
      </c>
      <c r="N29" s="17">
        <v>0</v>
      </c>
      <c r="O29" s="17">
        <v>0</v>
      </c>
      <c r="P29" s="17">
        <v>0</v>
      </c>
      <c r="Q29" s="17">
        <v>0</v>
      </c>
      <c r="R29" s="17">
        <v>0</v>
      </c>
      <c r="S29" s="17">
        <v>332</v>
      </c>
      <c r="T29" s="17">
        <v>20</v>
      </c>
      <c r="U29" s="17">
        <v>0</v>
      </c>
      <c r="V29" s="17">
        <v>0</v>
      </c>
      <c r="W29" s="18">
        <v>352</v>
      </c>
      <c r="X29" s="25">
        <v>244.44</v>
      </c>
      <c r="Y29" s="95"/>
      <c r="Z29" s="89"/>
    </row>
    <row r="30" spans="1:26" ht="30.75" thickBot="1" x14ac:dyDescent="0.3">
      <c r="A30" s="93"/>
      <c r="B30" s="16" t="s">
        <v>111</v>
      </c>
      <c r="C30" s="13"/>
      <c r="D30" s="17">
        <v>0</v>
      </c>
      <c r="E30" s="17">
        <v>0</v>
      </c>
      <c r="F30" s="17">
        <v>0</v>
      </c>
      <c r="G30" s="17">
        <v>50</v>
      </c>
      <c r="H30" s="17">
        <v>0</v>
      </c>
      <c r="I30" s="17">
        <v>0</v>
      </c>
      <c r="J30" s="17">
        <v>15</v>
      </c>
      <c r="K30" s="17">
        <v>0</v>
      </c>
      <c r="L30" s="17">
        <v>0</v>
      </c>
      <c r="M30" s="18">
        <v>65</v>
      </c>
      <c r="N30" s="17">
        <v>0</v>
      </c>
      <c r="O30" s="17">
        <v>0</v>
      </c>
      <c r="P30" s="17">
        <v>0</v>
      </c>
      <c r="Q30" s="17">
        <v>0</v>
      </c>
      <c r="R30" s="17">
        <v>0</v>
      </c>
      <c r="S30" s="17">
        <v>9435</v>
      </c>
      <c r="T30" s="17">
        <v>99</v>
      </c>
      <c r="U30" s="17">
        <v>0</v>
      </c>
      <c r="V30" s="17">
        <v>0</v>
      </c>
      <c r="W30" s="18">
        <v>9534</v>
      </c>
      <c r="X30" s="17">
        <v>14667.69</v>
      </c>
      <c r="Y30" s="96"/>
      <c r="Z30" s="90"/>
    </row>
    <row r="31" spans="1:26" ht="21.75" thickBot="1" x14ac:dyDescent="0.4">
      <c r="A31" s="79" t="s">
        <v>31</v>
      </c>
      <c r="B31" s="80"/>
      <c r="C31" s="80"/>
      <c r="D31" s="80"/>
      <c r="E31" s="80"/>
      <c r="F31" s="80"/>
      <c r="G31" s="80"/>
      <c r="H31" s="80"/>
      <c r="I31" s="80"/>
      <c r="J31" s="80"/>
      <c r="K31" s="80"/>
      <c r="L31" s="80"/>
      <c r="M31" s="80"/>
      <c r="N31" s="80"/>
      <c r="O31" s="80"/>
      <c r="P31" s="80"/>
      <c r="Q31" s="80"/>
      <c r="R31" s="80"/>
      <c r="S31" s="80"/>
      <c r="T31" s="80"/>
      <c r="U31" s="80"/>
      <c r="V31" s="80"/>
      <c r="W31" s="80"/>
      <c r="X31" s="80"/>
      <c r="Y31" s="80"/>
      <c r="Z31" s="81"/>
    </row>
    <row r="32" spans="1:26" ht="30.75" thickBot="1" x14ac:dyDescent="0.3">
      <c r="A32" s="82" t="s">
        <v>112</v>
      </c>
      <c r="B32" s="12" t="s">
        <v>113</v>
      </c>
      <c r="C32" s="13">
        <v>30</v>
      </c>
      <c r="D32" s="23">
        <v>3</v>
      </c>
      <c r="E32" s="23">
        <v>6</v>
      </c>
      <c r="F32" s="23">
        <v>1</v>
      </c>
      <c r="G32" s="23">
        <v>3</v>
      </c>
      <c r="H32" s="23">
        <v>8</v>
      </c>
      <c r="I32" s="23"/>
      <c r="J32" s="23">
        <v>10</v>
      </c>
      <c r="K32" s="23">
        <v>9</v>
      </c>
      <c r="L32" s="23">
        <v>0</v>
      </c>
      <c r="M32" s="18">
        <v>40</v>
      </c>
      <c r="N32" s="23"/>
      <c r="O32" s="23"/>
      <c r="P32" s="23"/>
      <c r="Q32" s="23"/>
      <c r="R32" s="23"/>
      <c r="S32" s="23"/>
      <c r="T32" s="23"/>
      <c r="U32" s="23"/>
      <c r="V32" s="23"/>
      <c r="W32" s="18">
        <v>32</v>
      </c>
      <c r="X32" s="23">
        <v>80</v>
      </c>
      <c r="Y32" s="100">
        <v>56.75</v>
      </c>
      <c r="Z32" s="88">
        <f>(Y32+Y38+Y44+Y45+Y54+Y56+Y59)/7</f>
        <v>66.093071061492111</v>
      </c>
    </row>
    <row r="33" spans="1:26" ht="45.75" thickBot="1" x14ac:dyDescent="0.3">
      <c r="A33" s="83"/>
      <c r="B33" s="12" t="s">
        <v>114</v>
      </c>
      <c r="C33" s="13">
        <v>20</v>
      </c>
      <c r="D33" s="23">
        <v>0</v>
      </c>
      <c r="E33" s="23">
        <v>22</v>
      </c>
      <c r="F33" s="23">
        <v>0</v>
      </c>
      <c r="G33" s="23">
        <v>0</v>
      </c>
      <c r="H33" s="23">
        <v>20</v>
      </c>
      <c r="I33" s="23"/>
      <c r="J33" s="23">
        <v>0</v>
      </c>
      <c r="K33" s="23">
        <v>0</v>
      </c>
      <c r="L33" s="23">
        <v>0</v>
      </c>
      <c r="M33" s="18">
        <v>42</v>
      </c>
      <c r="N33" s="23"/>
      <c r="O33" s="23"/>
      <c r="P33" s="23"/>
      <c r="Q33" s="23"/>
      <c r="R33" s="23"/>
      <c r="S33" s="23"/>
      <c r="T33" s="23"/>
      <c r="U33" s="23"/>
      <c r="V33" s="23"/>
      <c r="W33" s="18">
        <v>46</v>
      </c>
      <c r="X33" s="24">
        <f>W34/M34*100</f>
        <v>56.969696969696905</v>
      </c>
      <c r="Y33" s="101"/>
      <c r="Z33" s="89"/>
    </row>
    <row r="34" spans="1:26" ht="30.75" thickBot="1" x14ac:dyDescent="0.3">
      <c r="A34" s="83"/>
      <c r="B34" s="12" t="s">
        <v>115</v>
      </c>
      <c r="C34" s="13">
        <v>5</v>
      </c>
      <c r="D34" s="23">
        <v>0</v>
      </c>
      <c r="E34" s="23">
        <v>0.5</v>
      </c>
      <c r="F34" s="23">
        <v>0</v>
      </c>
      <c r="G34" s="23">
        <v>0</v>
      </c>
      <c r="H34" s="23">
        <v>0.6</v>
      </c>
      <c r="I34" s="23"/>
      <c r="J34" s="23">
        <v>0</v>
      </c>
      <c r="K34" s="23">
        <v>0</v>
      </c>
      <c r="L34" s="23">
        <v>0</v>
      </c>
      <c r="M34" s="18">
        <v>0.55000000000000004</v>
      </c>
      <c r="N34" s="23">
        <v>0.44</v>
      </c>
      <c r="O34" s="23">
        <v>0.37</v>
      </c>
      <c r="P34" s="23">
        <v>0</v>
      </c>
      <c r="Q34" s="23">
        <v>0</v>
      </c>
      <c r="R34" s="23">
        <v>0.13</v>
      </c>
      <c r="S34" s="23">
        <v>0</v>
      </c>
      <c r="T34" s="23">
        <v>0</v>
      </c>
      <c r="U34" s="23">
        <v>0</v>
      </c>
      <c r="V34" s="23">
        <v>0</v>
      </c>
      <c r="W34" s="18">
        <v>0.31333333333333302</v>
      </c>
      <c r="X34" s="23">
        <v>56.36</v>
      </c>
      <c r="Y34" s="101"/>
      <c r="Z34" s="89"/>
    </row>
    <row r="35" spans="1:26" ht="45.75" thickBot="1" x14ac:dyDescent="0.3">
      <c r="A35" s="83"/>
      <c r="B35" s="12" t="s">
        <v>116</v>
      </c>
      <c r="C35" s="13">
        <v>35</v>
      </c>
      <c r="D35" s="23">
        <v>0</v>
      </c>
      <c r="E35" s="23">
        <v>0.4</v>
      </c>
      <c r="F35" s="23">
        <v>0</v>
      </c>
      <c r="G35" s="23">
        <v>0</v>
      </c>
      <c r="H35" s="23">
        <v>0.4</v>
      </c>
      <c r="I35" s="23"/>
      <c r="J35" s="23">
        <v>0</v>
      </c>
      <c r="K35" s="23">
        <v>0</v>
      </c>
      <c r="L35" s="23">
        <v>0</v>
      </c>
      <c r="M35" s="18">
        <v>0.4</v>
      </c>
      <c r="N35" s="23"/>
      <c r="O35" s="23"/>
      <c r="P35" s="23"/>
      <c r="Q35" s="23"/>
      <c r="R35" s="23"/>
      <c r="S35" s="23"/>
      <c r="T35" s="23"/>
      <c r="U35" s="23"/>
      <c r="V35" s="23"/>
      <c r="W35" s="18">
        <v>0.39</v>
      </c>
      <c r="X35" s="23">
        <f>W35/M35*100</f>
        <v>97.5</v>
      </c>
      <c r="Y35" s="101"/>
      <c r="Z35" s="89"/>
    </row>
    <row r="36" spans="1:26" ht="30.75" thickBot="1" x14ac:dyDescent="0.3">
      <c r="A36" s="83"/>
      <c r="B36" s="12" t="s">
        <v>117</v>
      </c>
      <c r="C36" s="13">
        <v>5</v>
      </c>
      <c r="D36" s="23">
        <v>0</v>
      </c>
      <c r="E36" s="23">
        <v>0.6</v>
      </c>
      <c r="F36" s="23">
        <v>0</v>
      </c>
      <c r="G36" s="23">
        <v>0</v>
      </c>
      <c r="H36" s="23">
        <v>1.3</v>
      </c>
      <c r="I36" s="23"/>
      <c r="J36" s="23">
        <v>0</v>
      </c>
      <c r="K36" s="23">
        <v>0</v>
      </c>
      <c r="L36" s="23">
        <v>0</v>
      </c>
      <c r="M36" s="18">
        <v>0.95</v>
      </c>
      <c r="N36" s="23"/>
      <c r="O36" s="23"/>
      <c r="P36" s="23"/>
      <c r="Q36" s="23"/>
      <c r="R36" s="23"/>
      <c r="S36" s="23"/>
      <c r="T36" s="23"/>
      <c r="U36" s="23"/>
      <c r="V36" s="23"/>
      <c r="W36" s="18">
        <v>0.61</v>
      </c>
      <c r="X36" s="24">
        <f>W36/M36*100</f>
        <v>64.21052631578948</v>
      </c>
      <c r="Y36" s="101"/>
      <c r="Z36" s="89"/>
    </row>
    <row r="37" spans="1:26" ht="75.75" thickBot="1" x14ac:dyDescent="0.3">
      <c r="A37" s="84"/>
      <c r="B37" s="12" t="s">
        <v>118</v>
      </c>
      <c r="C37" s="13">
        <v>5</v>
      </c>
      <c r="D37" s="23">
        <v>0</v>
      </c>
      <c r="E37" s="23">
        <v>0</v>
      </c>
      <c r="F37" s="23">
        <v>0</v>
      </c>
      <c r="G37" s="23">
        <v>0</v>
      </c>
      <c r="H37" s="23">
        <v>0</v>
      </c>
      <c r="I37" s="23"/>
      <c r="J37" s="23">
        <v>0</v>
      </c>
      <c r="K37" s="23">
        <v>0</v>
      </c>
      <c r="L37" s="23">
        <v>0</v>
      </c>
      <c r="M37" s="18">
        <v>0</v>
      </c>
      <c r="N37" s="23">
        <v>0</v>
      </c>
      <c r="O37" s="23">
        <v>0</v>
      </c>
      <c r="P37" s="23">
        <v>0</v>
      </c>
      <c r="Q37" s="23">
        <v>0</v>
      </c>
      <c r="R37" s="23">
        <v>0</v>
      </c>
      <c r="S37" s="23">
        <v>0</v>
      </c>
      <c r="T37" s="23">
        <v>0</v>
      </c>
      <c r="U37" s="23">
        <v>0</v>
      </c>
      <c r="V37" s="23">
        <v>0</v>
      </c>
      <c r="W37" s="18">
        <v>0</v>
      </c>
      <c r="X37" s="23">
        <v>0</v>
      </c>
      <c r="Y37" s="102"/>
      <c r="Z37" s="89"/>
    </row>
    <row r="38" spans="1:26" ht="15.75" thickBot="1" x14ac:dyDescent="0.3">
      <c r="A38" s="91" t="s">
        <v>119</v>
      </c>
      <c r="B38" s="16" t="s">
        <v>120</v>
      </c>
      <c r="C38" s="13">
        <v>15</v>
      </c>
      <c r="D38" s="26">
        <v>6</v>
      </c>
      <c r="E38" s="26">
        <v>5</v>
      </c>
      <c r="F38" s="26">
        <v>5</v>
      </c>
      <c r="G38" s="26">
        <v>0</v>
      </c>
      <c r="H38" s="26">
        <v>100</v>
      </c>
      <c r="I38" s="26">
        <v>0</v>
      </c>
      <c r="J38" s="26">
        <v>14</v>
      </c>
      <c r="K38" s="26">
        <v>25</v>
      </c>
      <c r="L38" s="26">
        <v>7</v>
      </c>
      <c r="M38" s="21">
        <v>162</v>
      </c>
      <c r="N38" s="16"/>
      <c r="O38" s="16"/>
      <c r="P38" s="16"/>
      <c r="Q38" s="16"/>
      <c r="R38" s="16"/>
      <c r="S38" s="16">
        <v>70</v>
      </c>
      <c r="T38" s="16" t="s">
        <v>78</v>
      </c>
      <c r="U38" s="16" t="s">
        <v>78</v>
      </c>
      <c r="V38" s="16" t="s">
        <v>78</v>
      </c>
      <c r="W38" s="21">
        <v>70</v>
      </c>
      <c r="X38" s="27">
        <f>S38/M38*100</f>
        <v>43.209876543209873</v>
      </c>
      <c r="Y38" s="94">
        <f>X38*0.15+X39*0.2+X40*0.15+X41*0.15+X42*0.2+X43*0.15</f>
        <v>80.851497430444809</v>
      </c>
      <c r="Z38" s="89"/>
    </row>
    <row r="39" spans="1:26" ht="15.75" thickBot="1" x14ac:dyDescent="0.3">
      <c r="A39" s="92"/>
      <c r="B39" s="16" t="s">
        <v>121</v>
      </c>
      <c r="C39" s="13">
        <v>20</v>
      </c>
      <c r="D39" s="26"/>
      <c r="E39" s="26"/>
      <c r="F39" s="26"/>
      <c r="G39" s="26"/>
      <c r="H39" s="26"/>
      <c r="I39" s="26">
        <v>1.21</v>
      </c>
      <c r="J39" s="26"/>
      <c r="K39" s="26"/>
      <c r="L39" s="26"/>
      <c r="M39" s="21">
        <f>I39</f>
        <v>1.21</v>
      </c>
      <c r="N39" s="16"/>
      <c r="O39" s="16"/>
      <c r="P39" s="16"/>
      <c r="Q39" s="16"/>
      <c r="R39" s="16"/>
      <c r="S39" s="16">
        <v>0.88</v>
      </c>
      <c r="T39" s="16"/>
      <c r="U39" s="16"/>
      <c r="V39" s="16"/>
      <c r="W39" s="21">
        <f>S39</f>
        <v>0.88</v>
      </c>
      <c r="X39" s="27">
        <f>W39/M39*100</f>
        <v>72.727272727272734</v>
      </c>
      <c r="Y39" s="95"/>
      <c r="Z39" s="89"/>
    </row>
    <row r="40" spans="1:26" ht="15.75" thickBot="1" x14ac:dyDescent="0.3">
      <c r="A40" s="92"/>
      <c r="B40" s="16" t="s">
        <v>122</v>
      </c>
      <c r="C40" s="13">
        <v>15</v>
      </c>
      <c r="D40" s="26"/>
      <c r="E40" s="26"/>
      <c r="F40" s="26"/>
      <c r="G40" s="26"/>
      <c r="H40" s="26"/>
      <c r="I40" s="26">
        <v>1.1399999999999999</v>
      </c>
      <c r="J40" s="26"/>
      <c r="K40" s="26"/>
      <c r="L40" s="26"/>
      <c r="M40" s="21">
        <f t="shared" ref="M40:M43" si="2">I40</f>
        <v>1.1399999999999999</v>
      </c>
      <c r="N40" s="16"/>
      <c r="O40" s="16"/>
      <c r="P40" s="16"/>
      <c r="Q40" s="16"/>
      <c r="R40" s="16"/>
      <c r="S40" s="16">
        <v>1</v>
      </c>
      <c r="T40" s="16"/>
      <c r="U40" s="16"/>
      <c r="V40" s="16"/>
      <c r="W40" s="21">
        <f t="shared" ref="W40:W43" si="3">S40</f>
        <v>1</v>
      </c>
      <c r="X40" s="27">
        <f t="shared" ref="X40:X43" si="4">W40/M40*100</f>
        <v>87.719298245614041</v>
      </c>
      <c r="Y40" s="95"/>
      <c r="Z40" s="89"/>
    </row>
    <row r="41" spans="1:26" ht="30.75" thickBot="1" x14ac:dyDescent="0.3">
      <c r="A41" s="92"/>
      <c r="B41" s="16" t="s">
        <v>123</v>
      </c>
      <c r="C41" s="13">
        <v>15</v>
      </c>
      <c r="D41" s="26"/>
      <c r="E41" s="26"/>
      <c r="F41" s="26"/>
      <c r="G41" s="26"/>
      <c r="H41" s="26"/>
      <c r="I41" s="26">
        <v>9.9700000000000006</v>
      </c>
      <c r="J41" s="26"/>
      <c r="K41" s="26"/>
      <c r="L41" s="26"/>
      <c r="M41" s="21">
        <f t="shared" si="2"/>
        <v>9.9700000000000006</v>
      </c>
      <c r="N41" s="16"/>
      <c r="O41" s="16"/>
      <c r="P41" s="16"/>
      <c r="Q41" s="16"/>
      <c r="R41" s="16"/>
      <c r="S41" s="16">
        <v>0</v>
      </c>
      <c r="T41" s="16"/>
      <c r="U41" s="16"/>
      <c r="V41" s="16"/>
      <c r="W41" s="21">
        <f t="shared" si="3"/>
        <v>0</v>
      </c>
      <c r="X41" s="27">
        <f t="shared" si="4"/>
        <v>0</v>
      </c>
      <c r="Y41" s="95"/>
      <c r="Z41" s="89"/>
    </row>
    <row r="42" spans="1:26" ht="30.75" thickBot="1" x14ac:dyDescent="0.3">
      <c r="A42" s="92"/>
      <c r="B42" s="16" t="s">
        <v>124</v>
      </c>
      <c r="C42" s="13">
        <v>20</v>
      </c>
      <c r="D42" s="26"/>
      <c r="E42" s="26"/>
      <c r="F42" s="26"/>
      <c r="G42" s="26"/>
      <c r="H42" s="26"/>
      <c r="I42" s="26">
        <v>2.4</v>
      </c>
      <c r="J42" s="26"/>
      <c r="K42" s="26"/>
      <c r="L42" s="26"/>
      <c r="M42" s="21">
        <f t="shared" si="2"/>
        <v>2.4</v>
      </c>
      <c r="N42" s="16"/>
      <c r="O42" s="16"/>
      <c r="P42" s="16"/>
      <c r="Q42" s="16"/>
      <c r="R42" s="16"/>
      <c r="S42" s="16">
        <v>2</v>
      </c>
      <c r="T42" s="16"/>
      <c r="U42" s="16"/>
      <c r="V42" s="16"/>
      <c r="W42" s="21">
        <f t="shared" si="3"/>
        <v>2</v>
      </c>
      <c r="X42" s="27">
        <f t="shared" si="4"/>
        <v>83.333333333333343</v>
      </c>
      <c r="Y42" s="95"/>
      <c r="Z42" s="89"/>
    </row>
    <row r="43" spans="1:26" ht="30.75" thickBot="1" x14ac:dyDescent="0.3">
      <c r="A43" s="93"/>
      <c r="B43" s="16" t="s">
        <v>125</v>
      </c>
      <c r="C43" s="13">
        <v>15</v>
      </c>
      <c r="D43" s="26"/>
      <c r="E43" s="26"/>
      <c r="F43" s="26"/>
      <c r="G43" s="26"/>
      <c r="H43" s="26"/>
      <c r="I43" s="26">
        <v>2</v>
      </c>
      <c r="J43" s="26"/>
      <c r="K43" s="26"/>
      <c r="L43" s="26"/>
      <c r="M43" s="21">
        <f t="shared" si="2"/>
        <v>2</v>
      </c>
      <c r="N43" s="16"/>
      <c r="O43" s="16"/>
      <c r="P43" s="16"/>
      <c r="Q43" s="16"/>
      <c r="R43" s="16"/>
      <c r="S43" s="16">
        <v>4</v>
      </c>
      <c r="T43" s="16"/>
      <c r="U43" s="16"/>
      <c r="V43" s="16"/>
      <c r="W43" s="21">
        <f t="shared" si="3"/>
        <v>4</v>
      </c>
      <c r="X43" s="27">
        <f t="shared" si="4"/>
        <v>200</v>
      </c>
      <c r="Y43" s="96"/>
      <c r="Z43" s="89"/>
    </row>
    <row r="44" spans="1:26" ht="60.75" thickBot="1" x14ac:dyDescent="0.3">
      <c r="A44" s="19" t="s">
        <v>126</v>
      </c>
      <c r="B44" s="12" t="s">
        <v>127</v>
      </c>
      <c r="C44" s="13">
        <v>100</v>
      </c>
      <c r="D44" s="23">
        <v>1</v>
      </c>
      <c r="E44" s="23">
        <v>3</v>
      </c>
      <c r="F44" s="23">
        <v>0</v>
      </c>
      <c r="G44" s="23">
        <v>1</v>
      </c>
      <c r="H44" s="23">
        <v>1</v>
      </c>
      <c r="I44" s="23">
        <v>0</v>
      </c>
      <c r="J44" s="23">
        <v>2</v>
      </c>
      <c r="K44" s="23">
        <v>0</v>
      </c>
      <c r="L44" s="23">
        <v>1</v>
      </c>
      <c r="M44" s="21">
        <v>9</v>
      </c>
      <c r="N44" s="12">
        <v>1</v>
      </c>
      <c r="O44" s="12">
        <v>1</v>
      </c>
      <c r="P44" s="12">
        <v>0</v>
      </c>
      <c r="Q44" s="12">
        <v>2</v>
      </c>
      <c r="R44" s="12">
        <v>0</v>
      </c>
      <c r="S44" s="12">
        <v>0</v>
      </c>
      <c r="T44" s="12">
        <v>2</v>
      </c>
      <c r="U44" s="12">
        <v>2</v>
      </c>
      <c r="V44" s="12">
        <v>1</v>
      </c>
      <c r="W44" s="21">
        <v>9</v>
      </c>
      <c r="X44" s="12">
        <v>100</v>
      </c>
      <c r="Y44" s="12">
        <v>100</v>
      </c>
      <c r="Z44" s="89"/>
    </row>
    <row r="45" spans="1:26" ht="30.75" thickBot="1" x14ac:dyDescent="0.3">
      <c r="A45" s="91" t="s">
        <v>128</v>
      </c>
      <c r="B45" s="16" t="s">
        <v>129</v>
      </c>
      <c r="C45" s="13">
        <v>60</v>
      </c>
      <c r="D45" s="26"/>
      <c r="E45" s="26"/>
      <c r="F45" s="26"/>
      <c r="G45" s="26"/>
      <c r="H45" s="26"/>
      <c r="I45" s="26">
        <v>2</v>
      </c>
      <c r="J45" s="26"/>
      <c r="K45" s="26"/>
      <c r="L45" s="26"/>
      <c r="M45" s="21">
        <v>2</v>
      </c>
      <c r="N45" s="16"/>
      <c r="O45" s="16"/>
      <c r="P45" s="16"/>
      <c r="Q45" s="16"/>
      <c r="R45" s="16"/>
      <c r="S45" s="16">
        <v>2</v>
      </c>
      <c r="T45" s="16"/>
      <c r="U45" s="16"/>
      <c r="V45" s="16"/>
      <c r="W45" s="21">
        <v>2</v>
      </c>
      <c r="X45" s="16">
        <v>100</v>
      </c>
      <c r="Y45" s="94">
        <v>60</v>
      </c>
      <c r="Z45" s="89"/>
    </row>
    <row r="46" spans="1:26" ht="30.75" thickBot="1" x14ac:dyDescent="0.3">
      <c r="A46" s="92"/>
      <c r="B46" s="16" t="s">
        <v>130</v>
      </c>
      <c r="C46" s="13">
        <v>20</v>
      </c>
      <c r="D46" s="26"/>
      <c r="E46" s="26"/>
      <c r="F46" s="26"/>
      <c r="G46" s="26"/>
      <c r="H46" s="26"/>
      <c r="I46" s="26">
        <v>1</v>
      </c>
      <c r="J46" s="26"/>
      <c r="K46" s="26"/>
      <c r="L46" s="26"/>
      <c r="M46" s="21">
        <v>1</v>
      </c>
      <c r="N46" s="16"/>
      <c r="O46" s="16"/>
      <c r="P46" s="16"/>
      <c r="Q46" s="16"/>
      <c r="R46" s="16"/>
      <c r="S46" s="16">
        <v>0</v>
      </c>
      <c r="T46" s="16"/>
      <c r="U46" s="16"/>
      <c r="V46" s="16"/>
      <c r="W46" s="21">
        <v>0</v>
      </c>
      <c r="X46" s="16">
        <v>0</v>
      </c>
      <c r="Y46" s="95"/>
      <c r="Z46" s="89"/>
    </row>
    <row r="47" spans="1:26" ht="30.75" thickBot="1" x14ac:dyDescent="0.3">
      <c r="A47" s="93"/>
      <c r="B47" s="16" t="s">
        <v>131</v>
      </c>
      <c r="C47" s="13">
        <v>20</v>
      </c>
      <c r="D47" s="26"/>
      <c r="E47" s="26"/>
      <c r="F47" s="26"/>
      <c r="G47" s="26"/>
      <c r="H47" s="26"/>
      <c r="I47" s="26">
        <v>0</v>
      </c>
      <c r="J47" s="26"/>
      <c r="K47" s="26"/>
      <c r="L47" s="26"/>
      <c r="M47" s="21">
        <v>0</v>
      </c>
      <c r="N47" s="16"/>
      <c r="O47" s="16"/>
      <c r="P47" s="16"/>
      <c r="Q47" s="16"/>
      <c r="R47" s="16"/>
      <c r="S47" s="16">
        <v>0</v>
      </c>
      <c r="T47" s="16"/>
      <c r="U47" s="16"/>
      <c r="V47" s="16"/>
      <c r="W47" s="21">
        <v>0</v>
      </c>
      <c r="X47" s="16">
        <v>0</v>
      </c>
      <c r="Y47" s="96"/>
      <c r="Z47" s="89"/>
    </row>
    <row r="48" spans="1:26" ht="30.75" thickBot="1" x14ac:dyDescent="0.3">
      <c r="A48" s="103" t="s">
        <v>132</v>
      </c>
      <c r="B48" s="23" t="s">
        <v>133</v>
      </c>
      <c r="C48" s="13">
        <v>15</v>
      </c>
      <c r="D48" s="23">
        <v>0</v>
      </c>
      <c r="E48" s="23">
        <v>1</v>
      </c>
      <c r="F48" s="23">
        <v>0</v>
      </c>
      <c r="G48" s="23">
        <v>0</v>
      </c>
      <c r="H48" s="23"/>
      <c r="I48" s="23">
        <v>0</v>
      </c>
      <c r="J48" s="23">
        <v>1</v>
      </c>
      <c r="K48" s="23">
        <v>0</v>
      </c>
      <c r="L48" s="23">
        <v>0</v>
      </c>
      <c r="M48" s="21">
        <v>2</v>
      </c>
      <c r="N48" s="23"/>
      <c r="O48" s="23"/>
      <c r="P48" s="23"/>
      <c r="Q48" s="23"/>
      <c r="R48" s="23"/>
      <c r="S48" s="23"/>
      <c r="T48" s="23">
        <v>0</v>
      </c>
      <c r="U48" s="23">
        <v>0</v>
      </c>
      <c r="V48" s="23">
        <v>0</v>
      </c>
      <c r="W48" s="21">
        <v>0</v>
      </c>
      <c r="X48" s="12">
        <v>0</v>
      </c>
      <c r="Y48" s="85">
        <v>25.24</v>
      </c>
      <c r="Z48" s="89"/>
    </row>
    <row r="49" spans="1:26" ht="30.75" thickBot="1" x14ac:dyDescent="0.3">
      <c r="A49" s="104"/>
      <c r="B49" s="23" t="s">
        <v>134</v>
      </c>
      <c r="C49" s="13">
        <v>30</v>
      </c>
      <c r="D49" s="23">
        <v>0</v>
      </c>
      <c r="E49" s="23">
        <v>1</v>
      </c>
      <c r="F49" s="23">
        <v>0</v>
      </c>
      <c r="G49" s="23">
        <v>0</v>
      </c>
      <c r="H49" s="23"/>
      <c r="I49" s="23">
        <v>0</v>
      </c>
      <c r="J49" s="23">
        <v>0.1</v>
      </c>
      <c r="K49" s="23">
        <v>0</v>
      </c>
      <c r="L49" s="23">
        <v>0</v>
      </c>
      <c r="M49" s="21">
        <v>0.55000000000000004</v>
      </c>
      <c r="N49" s="23">
        <v>0</v>
      </c>
      <c r="O49" s="23">
        <v>0</v>
      </c>
      <c r="P49" s="23">
        <v>0</v>
      </c>
      <c r="Q49" s="23">
        <v>0</v>
      </c>
      <c r="R49" s="23">
        <v>0</v>
      </c>
      <c r="S49" s="23"/>
      <c r="T49" s="23">
        <v>0</v>
      </c>
      <c r="U49" s="23">
        <v>0</v>
      </c>
      <c r="V49" s="23">
        <v>0</v>
      </c>
      <c r="W49" s="21"/>
      <c r="X49" s="12">
        <v>0</v>
      </c>
      <c r="Y49" s="86"/>
      <c r="Z49" s="89"/>
    </row>
    <row r="50" spans="1:26" ht="30.75" thickBot="1" x14ac:dyDescent="0.3">
      <c r="A50" s="104"/>
      <c r="B50" s="23" t="s">
        <v>135</v>
      </c>
      <c r="C50" s="13">
        <v>15</v>
      </c>
      <c r="D50" s="23">
        <v>0</v>
      </c>
      <c r="E50" s="23">
        <v>1</v>
      </c>
      <c r="F50" s="23">
        <v>0</v>
      </c>
      <c r="G50" s="23">
        <v>0</v>
      </c>
      <c r="H50" s="23"/>
      <c r="I50" s="23">
        <v>0</v>
      </c>
      <c r="J50" s="23">
        <v>150</v>
      </c>
      <c r="K50" s="23">
        <v>0</v>
      </c>
      <c r="L50" s="23">
        <v>0</v>
      </c>
      <c r="M50" s="21">
        <v>151</v>
      </c>
      <c r="N50" s="23">
        <v>0</v>
      </c>
      <c r="O50" s="23">
        <v>0</v>
      </c>
      <c r="P50" s="23">
        <v>0</v>
      </c>
      <c r="Q50" s="23">
        <v>0</v>
      </c>
      <c r="R50" s="23">
        <v>0</v>
      </c>
      <c r="S50" s="23"/>
      <c r="T50" s="23">
        <v>0</v>
      </c>
      <c r="U50" s="23">
        <v>0</v>
      </c>
      <c r="V50" s="23">
        <v>0</v>
      </c>
      <c r="W50" s="21">
        <v>0</v>
      </c>
      <c r="X50" s="12">
        <v>0</v>
      </c>
      <c r="Y50" s="86"/>
      <c r="Z50" s="89"/>
    </row>
    <row r="51" spans="1:26" ht="30.75" thickBot="1" x14ac:dyDescent="0.3">
      <c r="A51" s="104"/>
      <c r="B51" s="23" t="s">
        <v>136</v>
      </c>
      <c r="C51" s="13">
        <v>20</v>
      </c>
      <c r="D51" s="23">
        <v>2</v>
      </c>
      <c r="E51" s="23">
        <v>1</v>
      </c>
      <c r="F51" s="23">
        <v>2</v>
      </c>
      <c r="G51" s="23">
        <v>5</v>
      </c>
      <c r="H51" s="23"/>
      <c r="I51" s="23">
        <v>0</v>
      </c>
      <c r="J51" s="23">
        <v>3</v>
      </c>
      <c r="K51" s="23">
        <v>2</v>
      </c>
      <c r="L51" s="23">
        <v>1</v>
      </c>
      <c r="M51" s="21">
        <v>16</v>
      </c>
      <c r="N51" s="23">
        <v>3</v>
      </c>
      <c r="O51" s="23">
        <v>0</v>
      </c>
      <c r="P51" s="23">
        <v>3</v>
      </c>
      <c r="Q51" s="23">
        <v>0</v>
      </c>
      <c r="R51" s="23">
        <v>0</v>
      </c>
      <c r="S51" s="23"/>
      <c r="T51" s="23">
        <v>2</v>
      </c>
      <c r="U51" s="23">
        <v>0</v>
      </c>
      <c r="V51" s="23">
        <v>0</v>
      </c>
      <c r="W51" s="21">
        <v>8</v>
      </c>
      <c r="X51" s="12">
        <v>50</v>
      </c>
      <c r="Y51" s="86"/>
      <c r="Z51" s="89"/>
    </row>
    <row r="52" spans="1:26" ht="30.75" thickBot="1" x14ac:dyDescent="0.3">
      <c r="A52" s="104"/>
      <c r="B52" s="23" t="s">
        <v>137</v>
      </c>
      <c r="C52" s="13">
        <v>10</v>
      </c>
      <c r="D52" s="23">
        <v>0.2</v>
      </c>
      <c r="E52" s="23">
        <v>0.3</v>
      </c>
      <c r="F52" s="23">
        <v>0.3</v>
      </c>
      <c r="G52" s="23">
        <v>0.18</v>
      </c>
      <c r="H52" s="23"/>
      <c r="I52" s="23">
        <v>0</v>
      </c>
      <c r="J52" s="23">
        <v>1</v>
      </c>
      <c r="K52" s="23">
        <v>0.03</v>
      </c>
      <c r="L52" s="23">
        <v>0.25</v>
      </c>
      <c r="M52" s="21">
        <v>0.32</v>
      </c>
      <c r="N52" s="23">
        <v>0.33</v>
      </c>
      <c r="O52" s="23">
        <v>0</v>
      </c>
      <c r="P52" s="23">
        <v>0.06</v>
      </c>
      <c r="Q52" s="23">
        <v>0</v>
      </c>
      <c r="R52" s="23">
        <v>0</v>
      </c>
      <c r="S52" s="23"/>
      <c r="T52" s="23">
        <v>0.06</v>
      </c>
      <c r="U52" s="23">
        <v>0</v>
      </c>
      <c r="V52" s="23">
        <v>0</v>
      </c>
      <c r="W52" s="21">
        <v>0.15</v>
      </c>
      <c r="X52" s="12">
        <v>46.88</v>
      </c>
      <c r="Y52" s="86"/>
      <c r="Z52" s="89"/>
    </row>
    <row r="53" spans="1:26" ht="30.75" thickBot="1" x14ac:dyDescent="0.3">
      <c r="A53" s="105"/>
      <c r="B53" s="23" t="s">
        <v>138</v>
      </c>
      <c r="C53" s="13">
        <v>10</v>
      </c>
      <c r="D53" s="23">
        <v>50</v>
      </c>
      <c r="E53" s="23">
        <v>3</v>
      </c>
      <c r="F53" s="23">
        <v>15</v>
      </c>
      <c r="G53" s="23">
        <v>100</v>
      </c>
      <c r="H53" s="23"/>
      <c r="I53" s="23">
        <v>0</v>
      </c>
      <c r="J53" s="23">
        <v>0</v>
      </c>
      <c r="K53" s="23">
        <v>200</v>
      </c>
      <c r="L53" s="23">
        <v>0</v>
      </c>
      <c r="M53" s="21">
        <v>368</v>
      </c>
      <c r="N53" s="23">
        <v>19.2</v>
      </c>
      <c r="O53" s="23">
        <v>0</v>
      </c>
      <c r="P53" s="23">
        <v>19.2</v>
      </c>
      <c r="Q53" s="23">
        <v>0</v>
      </c>
      <c r="R53" s="23">
        <v>0</v>
      </c>
      <c r="S53" s="23"/>
      <c r="T53" s="23">
        <v>350</v>
      </c>
      <c r="U53" s="23">
        <v>0</v>
      </c>
      <c r="V53" s="23">
        <v>0</v>
      </c>
      <c r="W53" s="21">
        <v>388.4</v>
      </c>
      <c r="X53" s="12">
        <v>105.54</v>
      </c>
      <c r="Y53" s="87"/>
      <c r="Z53" s="89"/>
    </row>
    <row r="54" spans="1:26" ht="30.75" thickBot="1" x14ac:dyDescent="0.3">
      <c r="A54" s="91" t="s">
        <v>139</v>
      </c>
      <c r="B54" s="16" t="s">
        <v>140</v>
      </c>
      <c r="C54" s="13">
        <v>20</v>
      </c>
      <c r="D54" s="17">
        <v>0</v>
      </c>
      <c r="E54" s="17">
        <v>0</v>
      </c>
      <c r="F54" s="17">
        <v>0</v>
      </c>
      <c r="G54" s="17">
        <v>0</v>
      </c>
      <c r="H54" s="17" t="s">
        <v>78</v>
      </c>
      <c r="I54" s="17">
        <v>0</v>
      </c>
      <c r="J54" s="17">
        <v>3</v>
      </c>
      <c r="K54" s="17">
        <v>1</v>
      </c>
      <c r="L54" s="17">
        <v>0</v>
      </c>
      <c r="M54" s="21">
        <v>4</v>
      </c>
      <c r="N54" s="16">
        <v>0</v>
      </c>
      <c r="O54" s="16">
        <v>0</v>
      </c>
      <c r="P54" s="16">
        <v>0</v>
      </c>
      <c r="Q54" s="16">
        <v>2.33</v>
      </c>
      <c r="R54" s="16">
        <v>0</v>
      </c>
      <c r="S54" s="16">
        <v>0</v>
      </c>
      <c r="T54" s="16">
        <v>0</v>
      </c>
      <c r="U54" s="16">
        <v>7</v>
      </c>
      <c r="V54" s="16">
        <v>0</v>
      </c>
      <c r="W54" s="21">
        <v>9.33</v>
      </c>
      <c r="X54" s="27">
        <f>W54/M54*100</f>
        <v>233.25</v>
      </c>
      <c r="Y54" s="94">
        <f>X54*0.2+X55*0.8</f>
        <v>46.650000000000006</v>
      </c>
      <c r="Z54" s="89"/>
    </row>
    <row r="55" spans="1:26" ht="30.75" thickBot="1" x14ac:dyDescent="0.3">
      <c r="A55" s="93"/>
      <c r="B55" s="16" t="s">
        <v>141</v>
      </c>
      <c r="C55" s="13">
        <v>80</v>
      </c>
      <c r="D55" s="17">
        <v>0</v>
      </c>
      <c r="E55" s="17">
        <v>0</v>
      </c>
      <c r="F55" s="17">
        <v>0</v>
      </c>
      <c r="G55" s="17">
        <v>0</v>
      </c>
      <c r="H55" s="17" t="s">
        <v>78</v>
      </c>
      <c r="I55" s="17">
        <v>0</v>
      </c>
      <c r="J55" s="17">
        <v>0</v>
      </c>
      <c r="K55" s="17">
        <v>0</v>
      </c>
      <c r="L55" s="17">
        <v>0</v>
      </c>
      <c r="M55" s="21">
        <v>0</v>
      </c>
      <c r="N55" s="16">
        <v>0</v>
      </c>
      <c r="O55" s="16">
        <v>0</v>
      </c>
      <c r="P55" s="16">
        <v>0</v>
      </c>
      <c r="Q55" s="16">
        <v>0</v>
      </c>
      <c r="R55" s="16">
        <v>0</v>
      </c>
      <c r="S55" s="16">
        <v>0</v>
      </c>
      <c r="T55" s="16">
        <v>0</v>
      </c>
      <c r="U55" s="16">
        <v>0</v>
      </c>
      <c r="V55" s="16">
        <v>0</v>
      </c>
      <c r="W55" s="21">
        <v>0</v>
      </c>
      <c r="X55" s="16">
        <v>0</v>
      </c>
      <c r="Y55" s="96"/>
      <c r="Z55" s="89"/>
    </row>
    <row r="56" spans="1:26" ht="45.75" thickBot="1" x14ac:dyDescent="0.3">
      <c r="A56" s="103" t="s">
        <v>142</v>
      </c>
      <c r="B56" s="23" t="s">
        <v>143</v>
      </c>
      <c r="C56" s="13">
        <v>30</v>
      </c>
      <c r="D56" s="23">
        <v>0</v>
      </c>
      <c r="E56" s="23">
        <v>0</v>
      </c>
      <c r="F56" s="23">
        <v>2</v>
      </c>
      <c r="G56" s="23">
        <v>2</v>
      </c>
      <c r="H56" s="23"/>
      <c r="I56" s="23">
        <v>0</v>
      </c>
      <c r="J56" s="23">
        <v>0</v>
      </c>
      <c r="K56" s="23">
        <v>0</v>
      </c>
      <c r="L56" s="23">
        <v>0</v>
      </c>
      <c r="M56" s="21">
        <v>4</v>
      </c>
      <c r="N56" s="12">
        <v>0</v>
      </c>
      <c r="O56" s="12">
        <v>0</v>
      </c>
      <c r="P56" s="12">
        <v>0</v>
      </c>
      <c r="Q56" s="12">
        <v>0</v>
      </c>
      <c r="R56" s="12">
        <v>0</v>
      </c>
      <c r="S56" s="12">
        <v>0</v>
      </c>
      <c r="T56" s="12">
        <v>0</v>
      </c>
      <c r="U56" s="12">
        <v>0</v>
      </c>
      <c r="V56" s="12">
        <v>0</v>
      </c>
      <c r="W56" s="21">
        <v>0</v>
      </c>
      <c r="X56" s="12">
        <v>0</v>
      </c>
      <c r="Y56" s="85">
        <v>20</v>
      </c>
      <c r="Z56" s="89"/>
    </row>
    <row r="57" spans="1:26" ht="30.75" thickBot="1" x14ac:dyDescent="0.3">
      <c r="A57" s="104"/>
      <c r="B57" s="23" t="s">
        <v>144</v>
      </c>
      <c r="C57" s="13">
        <v>40</v>
      </c>
      <c r="D57" s="23">
        <v>0</v>
      </c>
      <c r="E57" s="23">
        <v>0</v>
      </c>
      <c r="F57" s="23">
        <v>0</v>
      </c>
      <c r="G57" s="23">
        <v>0</v>
      </c>
      <c r="H57" s="23"/>
      <c r="I57" s="23">
        <v>0</v>
      </c>
      <c r="J57" s="23">
        <v>0</v>
      </c>
      <c r="K57" s="23">
        <v>0</v>
      </c>
      <c r="L57" s="23">
        <v>0</v>
      </c>
      <c r="M57" s="21">
        <v>0</v>
      </c>
      <c r="N57" s="12">
        <v>0</v>
      </c>
      <c r="O57" s="12">
        <v>0</v>
      </c>
      <c r="P57" s="12">
        <v>0</v>
      </c>
      <c r="Q57" s="12">
        <v>0</v>
      </c>
      <c r="R57" s="12">
        <v>0</v>
      </c>
      <c r="S57" s="12">
        <v>0</v>
      </c>
      <c r="T57" s="12">
        <v>0</v>
      </c>
      <c r="U57" s="12">
        <v>0</v>
      </c>
      <c r="V57" s="12">
        <v>0</v>
      </c>
      <c r="W57" s="21">
        <v>0</v>
      </c>
      <c r="X57" s="12">
        <v>0</v>
      </c>
      <c r="Y57" s="86"/>
      <c r="Z57" s="89"/>
    </row>
    <row r="58" spans="1:26" ht="30.75" thickBot="1" x14ac:dyDescent="0.3">
      <c r="A58" s="105"/>
      <c r="B58" s="23" t="s">
        <v>145</v>
      </c>
      <c r="C58" s="13">
        <v>30</v>
      </c>
      <c r="D58" s="23">
        <v>0</v>
      </c>
      <c r="E58" s="23">
        <v>0</v>
      </c>
      <c r="F58" s="23">
        <v>2</v>
      </c>
      <c r="G58" s="23">
        <v>1</v>
      </c>
      <c r="H58" s="23"/>
      <c r="I58" s="23">
        <v>0</v>
      </c>
      <c r="J58" s="23">
        <v>0</v>
      </c>
      <c r="K58" s="23">
        <v>0</v>
      </c>
      <c r="L58" s="23">
        <v>0</v>
      </c>
      <c r="M58" s="21">
        <v>3</v>
      </c>
      <c r="N58" s="12">
        <v>0</v>
      </c>
      <c r="O58" s="12">
        <v>0</v>
      </c>
      <c r="P58" s="12">
        <v>0</v>
      </c>
      <c r="Q58" s="12">
        <v>1</v>
      </c>
      <c r="R58" s="12">
        <v>1</v>
      </c>
      <c r="S58" s="12">
        <v>0</v>
      </c>
      <c r="T58" s="12">
        <v>0</v>
      </c>
      <c r="U58" s="12">
        <v>0</v>
      </c>
      <c r="V58" s="12">
        <v>0</v>
      </c>
      <c r="W58" s="21">
        <v>2</v>
      </c>
      <c r="X58" s="12">
        <v>66.67</v>
      </c>
      <c r="Y58" s="87"/>
      <c r="Z58" s="89"/>
    </row>
    <row r="59" spans="1:26" ht="30.75" thickBot="1" x14ac:dyDescent="0.3">
      <c r="A59" s="91" t="s">
        <v>146</v>
      </c>
      <c r="B59" s="16" t="s">
        <v>147</v>
      </c>
      <c r="C59" s="13">
        <v>40</v>
      </c>
      <c r="D59" s="17"/>
      <c r="E59" s="17"/>
      <c r="F59" s="17">
        <v>4</v>
      </c>
      <c r="G59" s="17"/>
      <c r="H59" s="17"/>
      <c r="I59" s="17"/>
      <c r="J59" s="17"/>
      <c r="K59" s="17"/>
      <c r="L59" s="17"/>
      <c r="M59" s="18">
        <v>4</v>
      </c>
      <c r="N59" s="17"/>
      <c r="O59" s="17"/>
      <c r="P59" s="17">
        <v>3.12</v>
      </c>
      <c r="Q59" s="17"/>
      <c r="R59" s="17"/>
      <c r="S59" s="17"/>
      <c r="T59" s="17"/>
      <c r="U59" s="17"/>
      <c r="V59" s="17"/>
      <c r="W59" s="21">
        <v>3.12</v>
      </c>
      <c r="X59" s="16">
        <v>78</v>
      </c>
      <c r="Y59" s="94">
        <f>X59*0.4+X60*0.6</f>
        <v>98.4</v>
      </c>
      <c r="Z59" s="89"/>
    </row>
    <row r="60" spans="1:26" ht="30.75" thickBot="1" x14ac:dyDescent="0.3">
      <c r="A60" s="93"/>
      <c r="B60" s="16" t="s">
        <v>148</v>
      </c>
      <c r="C60" s="13">
        <v>60</v>
      </c>
      <c r="D60" s="17"/>
      <c r="E60" s="17"/>
      <c r="F60" s="17">
        <v>0.25</v>
      </c>
      <c r="G60" s="17"/>
      <c r="H60" s="17"/>
      <c r="I60" s="17"/>
      <c r="J60" s="17"/>
      <c r="K60" s="17"/>
      <c r="L60" s="17"/>
      <c r="M60" s="18">
        <v>0.25</v>
      </c>
      <c r="N60" s="17"/>
      <c r="O60" s="17"/>
      <c r="P60" s="17">
        <v>0.28000000000000003</v>
      </c>
      <c r="Q60" s="17"/>
      <c r="R60" s="17"/>
      <c r="S60" s="17"/>
      <c r="T60" s="17"/>
      <c r="U60" s="17"/>
      <c r="V60" s="17"/>
      <c r="W60" s="21">
        <v>0.28000000000000003</v>
      </c>
      <c r="X60" s="16">
        <v>112</v>
      </c>
      <c r="Y60" s="96"/>
      <c r="Z60" s="90"/>
    </row>
    <row r="61" spans="1:26" ht="21.75" thickBot="1" x14ac:dyDescent="0.4">
      <c r="A61" s="79" t="s">
        <v>16</v>
      </c>
      <c r="B61" s="80"/>
      <c r="C61" s="80"/>
      <c r="D61" s="80"/>
      <c r="E61" s="80"/>
      <c r="F61" s="80"/>
      <c r="G61" s="80"/>
      <c r="H61" s="80"/>
      <c r="I61" s="80"/>
      <c r="J61" s="80"/>
      <c r="K61" s="80"/>
      <c r="L61" s="80"/>
      <c r="M61" s="80"/>
      <c r="N61" s="80"/>
      <c r="O61" s="80"/>
      <c r="P61" s="80"/>
      <c r="Q61" s="80"/>
      <c r="R61" s="80"/>
      <c r="S61" s="80"/>
      <c r="T61" s="80"/>
      <c r="U61" s="80"/>
      <c r="V61" s="80"/>
      <c r="W61" s="80"/>
      <c r="X61" s="80"/>
      <c r="Y61" s="80"/>
      <c r="Z61" s="81"/>
    </row>
    <row r="62" spans="1:26" ht="30.75" thickBot="1" x14ac:dyDescent="0.3">
      <c r="A62" s="91" t="s">
        <v>149</v>
      </c>
      <c r="B62" s="16" t="s">
        <v>150</v>
      </c>
      <c r="C62" s="13">
        <v>20</v>
      </c>
      <c r="D62" s="17">
        <v>2</v>
      </c>
      <c r="E62" s="17">
        <v>10</v>
      </c>
      <c r="F62" s="17">
        <v>1</v>
      </c>
      <c r="G62" s="17">
        <v>0</v>
      </c>
      <c r="H62" s="17">
        <v>5</v>
      </c>
      <c r="I62" s="17"/>
      <c r="J62" s="17">
        <v>2</v>
      </c>
      <c r="K62" s="17">
        <v>1</v>
      </c>
      <c r="L62" s="17">
        <v>0</v>
      </c>
      <c r="M62" s="18">
        <v>21</v>
      </c>
      <c r="N62" s="17">
        <v>0</v>
      </c>
      <c r="O62" s="17">
        <v>0</v>
      </c>
      <c r="P62" s="17">
        <v>1</v>
      </c>
      <c r="Q62" s="17">
        <v>0</v>
      </c>
      <c r="R62" s="17">
        <v>0</v>
      </c>
      <c r="S62" s="17">
        <v>0</v>
      </c>
      <c r="T62" s="17">
        <v>1</v>
      </c>
      <c r="U62" s="17">
        <v>0</v>
      </c>
      <c r="V62" s="17">
        <v>0</v>
      </c>
      <c r="W62" s="18">
        <v>2</v>
      </c>
      <c r="X62" s="17">
        <v>9.52</v>
      </c>
      <c r="Y62" s="94">
        <v>59.04</v>
      </c>
      <c r="Z62" s="106">
        <f>(Y62+Y64+Y66+Y67+Y68)/5</f>
        <v>66.248000000000005</v>
      </c>
    </row>
    <row r="63" spans="1:26" ht="30.75" thickBot="1" x14ac:dyDescent="0.3">
      <c r="A63" s="93"/>
      <c r="B63" s="16" t="s">
        <v>151</v>
      </c>
      <c r="C63" s="13">
        <v>80</v>
      </c>
      <c r="D63" s="17">
        <v>4</v>
      </c>
      <c r="E63" s="17">
        <v>10</v>
      </c>
      <c r="F63" s="17">
        <v>5</v>
      </c>
      <c r="G63" s="17">
        <v>5</v>
      </c>
      <c r="H63" s="17">
        <v>25</v>
      </c>
      <c r="I63" s="17"/>
      <c r="J63" s="17">
        <v>5</v>
      </c>
      <c r="K63" s="17">
        <v>5</v>
      </c>
      <c r="L63" s="17">
        <v>4</v>
      </c>
      <c r="M63" s="18">
        <v>63</v>
      </c>
      <c r="N63" s="17">
        <v>0</v>
      </c>
      <c r="O63" s="17">
        <v>15</v>
      </c>
      <c r="P63" s="17">
        <v>5</v>
      </c>
      <c r="Q63" s="17">
        <v>1</v>
      </c>
      <c r="R63" s="17">
        <v>22</v>
      </c>
      <c r="S63" s="17">
        <v>0</v>
      </c>
      <c r="T63" s="17">
        <v>0</v>
      </c>
      <c r="U63" s="17">
        <v>0</v>
      </c>
      <c r="V63" s="17">
        <v>2</v>
      </c>
      <c r="W63" s="18">
        <v>45</v>
      </c>
      <c r="X63" s="17">
        <v>71.430000000000007</v>
      </c>
      <c r="Y63" s="96"/>
      <c r="Z63" s="107"/>
    </row>
    <row r="64" spans="1:26" ht="45.75" thickBot="1" x14ac:dyDescent="0.3">
      <c r="A64" s="82" t="s">
        <v>152</v>
      </c>
      <c r="B64" s="12" t="s">
        <v>153</v>
      </c>
      <c r="C64" s="13">
        <v>20</v>
      </c>
      <c r="D64" s="23">
        <v>0</v>
      </c>
      <c r="E64" s="23">
        <v>1</v>
      </c>
      <c r="F64" s="23">
        <v>1</v>
      </c>
      <c r="G64" s="23">
        <v>0</v>
      </c>
      <c r="H64" s="23">
        <v>1</v>
      </c>
      <c r="I64" s="23"/>
      <c r="J64" s="23">
        <v>0</v>
      </c>
      <c r="K64" s="23">
        <v>1</v>
      </c>
      <c r="L64" s="23">
        <v>0</v>
      </c>
      <c r="M64" s="18">
        <v>4</v>
      </c>
      <c r="N64" s="23">
        <v>0</v>
      </c>
      <c r="O64" s="23">
        <v>0</v>
      </c>
      <c r="P64" s="23">
        <v>1</v>
      </c>
      <c r="Q64" s="23">
        <v>0</v>
      </c>
      <c r="R64" s="23">
        <v>0</v>
      </c>
      <c r="S64" s="23">
        <v>0</v>
      </c>
      <c r="T64" s="23">
        <v>0</v>
      </c>
      <c r="U64" s="23">
        <v>0</v>
      </c>
      <c r="V64" s="23">
        <v>0</v>
      </c>
      <c r="W64" s="18">
        <v>1</v>
      </c>
      <c r="X64" s="23">
        <v>25</v>
      </c>
      <c r="Y64" s="85">
        <v>48.64</v>
      </c>
      <c r="Z64" s="107"/>
    </row>
    <row r="65" spans="1:26" ht="45.75" thickBot="1" x14ac:dyDescent="0.3">
      <c r="A65" s="84"/>
      <c r="B65" s="12" t="s">
        <v>154</v>
      </c>
      <c r="C65" s="13">
        <v>80</v>
      </c>
      <c r="D65" s="23">
        <v>2</v>
      </c>
      <c r="E65" s="23">
        <v>1</v>
      </c>
      <c r="F65" s="23">
        <v>1</v>
      </c>
      <c r="G65" s="23">
        <v>2</v>
      </c>
      <c r="H65" s="23">
        <v>1</v>
      </c>
      <c r="I65" s="23"/>
      <c r="J65" s="23">
        <v>0</v>
      </c>
      <c r="K65" s="23">
        <v>2</v>
      </c>
      <c r="L65" s="23">
        <v>2</v>
      </c>
      <c r="M65" s="18">
        <v>11</v>
      </c>
      <c r="N65" s="23">
        <v>0</v>
      </c>
      <c r="O65" s="23">
        <v>2</v>
      </c>
      <c r="P65" s="23">
        <v>2</v>
      </c>
      <c r="Q65" s="23">
        <v>1</v>
      </c>
      <c r="R65" s="23">
        <v>0</v>
      </c>
      <c r="S65" s="23">
        <v>0</v>
      </c>
      <c r="T65" s="23">
        <v>0</v>
      </c>
      <c r="U65" s="23">
        <v>0</v>
      </c>
      <c r="V65" s="23">
        <v>1</v>
      </c>
      <c r="W65" s="18">
        <v>6</v>
      </c>
      <c r="X65" s="23">
        <v>54.55</v>
      </c>
      <c r="Y65" s="87"/>
      <c r="Z65" s="107"/>
    </row>
    <row r="66" spans="1:26" ht="45.75" thickBot="1" x14ac:dyDescent="0.3">
      <c r="A66" s="22" t="s">
        <v>155</v>
      </c>
      <c r="B66" s="16" t="s">
        <v>156</v>
      </c>
      <c r="C66" s="13">
        <v>100</v>
      </c>
      <c r="D66" s="26">
        <v>10</v>
      </c>
      <c r="E66" s="26">
        <v>35</v>
      </c>
      <c r="F66" s="26">
        <v>3</v>
      </c>
      <c r="G66" s="26">
        <v>9</v>
      </c>
      <c r="H66" s="26">
        <v>4</v>
      </c>
      <c r="I66" s="26"/>
      <c r="J66" s="26">
        <v>8</v>
      </c>
      <c r="K66" s="26">
        <v>8</v>
      </c>
      <c r="L66" s="26">
        <v>0</v>
      </c>
      <c r="M66" s="21">
        <v>77</v>
      </c>
      <c r="N66" s="16">
        <v>4</v>
      </c>
      <c r="O66" s="16">
        <v>43</v>
      </c>
      <c r="P66" s="16">
        <v>0</v>
      </c>
      <c r="Q66" s="16">
        <v>9</v>
      </c>
      <c r="R66" s="16">
        <v>14</v>
      </c>
      <c r="S66" s="16">
        <v>0</v>
      </c>
      <c r="T66" s="16">
        <v>6</v>
      </c>
      <c r="U66" s="16">
        <v>4</v>
      </c>
      <c r="V66" s="16">
        <v>1</v>
      </c>
      <c r="W66" s="21">
        <v>81</v>
      </c>
      <c r="X66" s="16">
        <v>105.19</v>
      </c>
      <c r="Y66" s="16">
        <v>105.19</v>
      </c>
      <c r="Z66" s="107"/>
    </row>
    <row r="67" spans="1:26" ht="45.75" thickBot="1" x14ac:dyDescent="0.3">
      <c r="A67" s="19" t="s">
        <v>157</v>
      </c>
      <c r="B67" s="12" t="s">
        <v>158</v>
      </c>
      <c r="C67" s="13">
        <v>100</v>
      </c>
      <c r="D67" s="20"/>
      <c r="E67" s="20">
        <v>1</v>
      </c>
      <c r="F67" s="20">
        <v>1</v>
      </c>
      <c r="G67" s="20"/>
      <c r="H67" s="20"/>
      <c r="I67" s="20"/>
      <c r="J67" s="20"/>
      <c r="K67" s="20"/>
      <c r="L67" s="20"/>
      <c r="M67" s="12">
        <v>2</v>
      </c>
      <c r="N67" s="12"/>
      <c r="O67" s="12"/>
      <c r="P67" s="12"/>
      <c r="Q67" s="12"/>
      <c r="R67" s="12"/>
      <c r="S67" s="12"/>
      <c r="T67" s="12"/>
      <c r="U67" s="12"/>
      <c r="V67" s="12"/>
      <c r="W67" s="21">
        <v>0</v>
      </c>
      <c r="X67" s="12">
        <v>0</v>
      </c>
      <c r="Y67" s="12">
        <v>0</v>
      </c>
      <c r="Z67" s="107"/>
    </row>
    <row r="68" spans="1:26" ht="45.75" thickBot="1" x14ac:dyDescent="0.3">
      <c r="A68" s="22" t="s">
        <v>159</v>
      </c>
      <c r="B68" s="16" t="s">
        <v>160</v>
      </c>
      <c r="C68" s="13">
        <v>100</v>
      </c>
      <c r="D68" s="26">
        <v>30</v>
      </c>
      <c r="E68" s="26">
        <v>25</v>
      </c>
      <c r="F68" s="26">
        <v>2</v>
      </c>
      <c r="G68" s="26">
        <v>20</v>
      </c>
      <c r="H68" s="26">
        <v>50</v>
      </c>
      <c r="I68" s="26"/>
      <c r="J68" s="26">
        <v>25</v>
      </c>
      <c r="K68" s="26">
        <v>40</v>
      </c>
      <c r="L68" s="26">
        <v>4</v>
      </c>
      <c r="M68" s="21">
        <v>196</v>
      </c>
      <c r="N68" s="16">
        <v>40</v>
      </c>
      <c r="O68" s="16">
        <v>43</v>
      </c>
      <c r="P68" s="16">
        <v>1</v>
      </c>
      <c r="Q68" s="16">
        <v>15</v>
      </c>
      <c r="R68" s="16">
        <v>73</v>
      </c>
      <c r="S68" s="16">
        <v>0</v>
      </c>
      <c r="T68" s="16">
        <v>26</v>
      </c>
      <c r="U68" s="16">
        <v>29</v>
      </c>
      <c r="V68" s="16">
        <v>5</v>
      </c>
      <c r="W68" s="21">
        <v>232</v>
      </c>
      <c r="X68" s="16">
        <v>118.37</v>
      </c>
      <c r="Y68" s="16">
        <v>118.37</v>
      </c>
      <c r="Z68" s="108"/>
    </row>
    <row r="69" spans="1:26" ht="21.75" thickBot="1" x14ac:dyDescent="0.4">
      <c r="A69" s="79" t="s">
        <v>22</v>
      </c>
      <c r="B69" s="80"/>
      <c r="C69" s="80"/>
      <c r="D69" s="80"/>
      <c r="E69" s="80"/>
      <c r="F69" s="80"/>
      <c r="G69" s="80"/>
      <c r="H69" s="80"/>
      <c r="I69" s="80"/>
      <c r="J69" s="80"/>
      <c r="K69" s="80"/>
      <c r="L69" s="80"/>
      <c r="M69" s="80"/>
      <c r="N69" s="80"/>
      <c r="O69" s="80"/>
      <c r="P69" s="80"/>
      <c r="Q69" s="80"/>
      <c r="R69" s="80"/>
      <c r="S69" s="80"/>
      <c r="T69" s="80"/>
      <c r="U69" s="80"/>
      <c r="V69" s="80"/>
      <c r="W69" s="80"/>
      <c r="X69" s="80"/>
      <c r="Y69" s="80"/>
      <c r="Z69" s="81"/>
    </row>
    <row r="70" spans="1:26" ht="45.75" thickBot="1" x14ac:dyDescent="0.3">
      <c r="A70" s="91" t="s">
        <v>161</v>
      </c>
      <c r="B70" s="16" t="s">
        <v>162</v>
      </c>
      <c r="C70" s="13">
        <v>20</v>
      </c>
      <c r="D70" s="17">
        <v>2</v>
      </c>
      <c r="E70" s="17">
        <v>3</v>
      </c>
      <c r="F70" s="17">
        <v>25</v>
      </c>
      <c r="G70" s="17">
        <v>1</v>
      </c>
      <c r="H70" s="17">
        <v>11</v>
      </c>
      <c r="I70" s="17" t="s">
        <v>78</v>
      </c>
      <c r="J70" s="17">
        <v>11</v>
      </c>
      <c r="K70" s="17">
        <v>1</v>
      </c>
      <c r="L70" s="17">
        <v>1</v>
      </c>
      <c r="M70" s="28">
        <f>AVERAGE(D70:L70)</f>
        <v>6.875</v>
      </c>
      <c r="N70" s="17">
        <v>2</v>
      </c>
      <c r="O70" s="17">
        <v>3</v>
      </c>
      <c r="P70" s="17">
        <v>25</v>
      </c>
      <c r="Q70" s="17">
        <v>0</v>
      </c>
      <c r="R70" s="17">
        <v>9</v>
      </c>
      <c r="S70" s="17" t="s">
        <v>78</v>
      </c>
      <c r="T70" s="17">
        <v>11</v>
      </c>
      <c r="U70" s="17">
        <v>1</v>
      </c>
      <c r="V70" s="17">
        <v>0</v>
      </c>
      <c r="W70" s="28">
        <f>AVERAGE(N70:V70)</f>
        <v>6.375</v>
      </c>
      <c r="X70" s="27">
        <f>W70/M70*100</f>
        <v>92.72727272727272</v>
      </c>
      <c r="Y70" s="94">
        <f>X70*0.2+X71*0.3+X72*0.2+X73*0.2</f>
        <v>91.251957614468409</v>
      </c>
      <c r="Z70" s="88">
        <f>(Y70+Y74+Y81+Y85+Y86+Y88+Y91+Y93)/8</f>
        <v>89.169578035141882</v>
      </c>
    </row>
    <row r="71" spans="1:26" ht="45.75" thickBot="1" x14ac:dyDescent="0.3">
      <c r="A71" s="92"/>
      <c r="B71" s="16" t="s">
        <v>163</v>
      </c>
      <c r="C71" s="13">
        <v>30</v>
      </c>
      <c r="D71" s="17">
        <v>12.5</v>
      </c>
      <c r="E71" s="17">
        <v>1.5</v>
      </c>
      <c r="F71" s="17">
        <v>60</v>
      </c>
      <c r="G71" s="17">
        <v>1</v>
      </c>
      <c r="H71" s="17">
        <v>35</v>
      </c>
      <c r="I71" s="17" t="s">
        <v>78</v>
      </c>
      <c r="J71" s="17">
        <v>10</v>
      </c>
      <c r="K71" s="17">
        <v>1</v>
      </c>
      <c r="L71" s="17">
        <v>10</v>
      </c>
      <c r="M71" s="28">
        <f t="shared" ref="M71:M73" si="5">AVERAGE(D71:L71)</f>
        <v>16.375</v>
      </c>
      <c r="N71" s="17">
        <v>12.5</v>
      </c>
      <c r="O71" s="17">
        <v>1.5</v>
      </c>
      <c r="P71" s="17">
        <v>63</v>
      </c>
      <c r="Q71" s="17">
        <v>0.22</v>
      </c>
      <c r="R71" s="17">
        <v>35</v>
      </c>
      <c r="S71" s="17" t="s">
        <v>78</v>
      </c>
      <c r="T71" s="17">
        <v>10</v>
      </c>
      <c r="U71" s="17">
        <v>1</v>
      </c>
      <c r="V71" s="17">
        <v>10</v>
      </c>
      <c r="W71" s="28">
        <f t="shared" ref="W71:W73" si="6">AVERAGE(N71:V71)</f>
        <v>16.6525</v>
      </c>
      <c r="X71" s="27">
        <f t="shared" ref="X71:X73" si="7">W71/M71*100</f>
        <v>101.69465648854963</v>
      </c>
      <c r="Y71" s="95"/>
      <c r="Z71" s="89"/>
    </row>
    <row r="72" spans="1:26" ht="45.75" thickBot="1" x14ac:dyDescent="0.3">
      <c r="A72" s="92"/>
      <c r="B72" s="16" t="s">
        <v>164</v>
      </c>
      <c r="C72" s="13">
        <v>20</v>
      </c>
      <c r="D72" s="17">
        <v>8</v>
      </c>
      <c r="E72" s="17">
        <v>5</v>
      </c>
      <c r="F72" s="17">
        <v>22</v>
      </c>
      <c r="G72" s="17">
        <v>3</v>
      </c>
      <c r="H72" s="17">
        <v>3</v>
      </c>
      <c r="I72" s="17" t="s">
        <v>78</v>
      </c>
      <c r="J72" s="17">
        <v>6</v>
      </c>
      <c r="K72" s="17">
        <v>1</v>
      </c>
      <c r="L72" s="17">
        <v>1</v>
      </c>
      <c r="M72" s="28">
        <f t="shared" si="5"/>
        <v>6.125</v>
      </c>
      <c r="N72" s="17">
        <v>8</v>
      </c>
      <c r="O72" s="17">
        <v>12</v>
      </c>
      <c r="P72" s="17">
        <v>23</v>
      </c>
      <c r="Q72" s="17">
        <v>3</v>
      </c>
      <c r="R72" s="17">
        <v>3</v>
      </c>
      <c r="S72" s="17" t="s">
        <v>78</v>
      </c>
      <c r="T72" s="17">
        <v>6</v>
      </c>
      <c r="U72" s="17">
        <v>1</v>
      </c>
      <c r="V72" s="17">
        <v>1</v>
      </c>
      <c r="W72" s="28">
        <f t="shared" si="6"/>
        <v>7.125</v>
      </c>
      <c r="X72" s="27">
        <f t="shared" si="7"/>
        <v>116.32653061224489</v>
      </c>
      <c r="Y72" s="95"/>
      <c r="Z72" s="89"/>
    </row>
    <row r="73" spans="1:26" ht="30.75" thickBot="1" x14ac:dyDescent="0.3">
      <c r="A73" s="93"/>
      <c r="B73" s="16" t="s">
        <v>165</v>
      </c>
      <c r="C73" s="13">
        <v>20</v>
      </c>
      <c r="D73" s="17">
        <v>30</v>
      </c>
      <c r="E73" s="17">
        <v>40</v>
      </c>
      <c r="F73" s="17">
        <v>32</v>
      </c>
      <c r="G73" s="17">
        <v>28</v>
      </c>
      <c r="H73" s="17">
        <v>25</v>
      </c>
      <c r="I73" s="17" t="s">
        <v>78</v>
      </c>
      <c r="J73" s="17">
        <v>40</v>
      </c>
      <c r="K73" s="17">
        <v>30</v>
      </c>
      <c r="L73" s="17">
        <v>25</v>
      </c>
      <c r="M73" s="28">
        <f t="shared" si="5"/>
        <v>31.25</v>
      </c>
      <c r="N73" s="17">
        <v>20</v>
      </c>
      <c r="O73" s="17">
        <v>40</v>
      </c>
      <c r="P73" s="17">
        <v>32</v>
      </c>
      <c r="Q73" s="17">
        <v>31</v>
      </c>
      <c r="R73" s="17">
        <v>24</v>
      </c>
      <c r="S73" s="17" t="s">
        <v>78</v>
      </c>
      <c r="T73" s="17">
        <v>30</v>
      </c>
      <c r="U73" s="17">
        <v>30</v>
      </c>
      <c r="V73" s="17">
        <v>29.66</v>
      </c>
      <c r="W73" s="28">
        <f t="shared" si="6"/>
        <v>29.5825</v>
      </c>
      <c r="X73" s="27">
        <f t="shared" si="7"/>
        <v>94.664000000000001</v>
      </c>
      <c r="Y73" s="96"/>
      <c r="Z73" s="89"/>
    </row>
    <row r="74" spans="1:26" ht="15.75" thickBot="1" x14ac:dyDescent="0.3">
      <c r="A74" s="82" t="s">
        <v>166</v>
      </c>
      <c r="B74" s="12" t="s">
        <v>167</v>
      </c>
      <c r="C74" s="13">
        <v>10</v>
      </c>
      <c r="D74" s="20"/>
      <c r="E74" s="20"/>
      <c r="F74" s="20"/>
      <c r="G74" s="20">
        <v>9</v>
      </c>
      <c r="H74" s="20"/>
      <c r="I74" s="20"/>
      <c r="J74" s="20"/>
      <c r="K74" s="20">
        <v>11</v>
      </c>
      <c r="L74" s="20"/>
      <c r="M74" s="21">
        <f>SUM(D74:L74)</f>
        <v>20</v>
      </c>
      <c r="N74" s="12"/>
      <c r="O74" s="12"/>
      <c r="P74" s="12"/>
      <c r="Q74" s="12">
        <v>9</v>
      </c>
      <c r="R74" s="12"/>
      <c r="S74" s="12"/>
      <c r="T74" s="12"/>
      <c r="U74" s="12">
        <v>11</v>
      </c>
      <c r="V74" s="12"/>
      <c r="W74" s="21">
        <f>SUM(N74:V74)</f>
        <v>20</v>
      </c>
      <c r="X74" s="12">
        <f>W74/M74*100</f>
        <v>100</v>
      </c>
      <c r="Y74" s="85">
        <f>X74*0.2+X75*0.3+X76*0.1+X77*0.1+100*0.1+X79*0.1+100*0.2</f>
        <v>105.66666666666667</v>
      </c>
      <c r="Z74" s="89"/>
    </row>
    <row r="75" spans="1:26" ht="15.75" thickBot="1" x14ac:dyDescent="0.3">
      <c r="A75" s="83"/>
      <c r="B75" s="12" t="s">
        <v>168</v>
      </c>
      <c r="C75" s="13">
        <v>20</v>
      </c>
      <c r="D75" s="20">
        <v>3</v>
      </c>
      <c r="E75" s="20">
        <v>5</v>
      </c>
      <c r="F75" s="20"/>
      <c r="G75" s="20"/>
      <c r="H75" s="20">
        <v>4</v>
      </c>
      <c r="I75" s="20"/>
      <c r="J75" s="20">
        <v>4</v>
      </c>
      <c r="K75" s="20" t="s">
        <v>78</v>
      </c>
      <c r="L75" s="20">
        <v>1</v>
      </c>
      <c r="M75" s="21">
        <f t="shared" ref="M75:M79" si="8">SUM(D75:L75)</f>
        <v>17</v>
      </c>
      <c r="N75" s="12">
        <v>3</v>
      </c>
      <c r="O75" s="12">
        <v>5</v>
      </c>
      <c r="P75" s="12">
        <v>0</v>
      </c>
      <c r="Q75" s="12"/>
      <c r="R75" s="12">
        <v>4</v>
      </c>
      <c r="S75" s="12"/>
      <c r="T75" s="12">
        <v>4</v>
      </c>
      <c r="U75" s="12"/>
      <c r="V75" s="12">
        <v>1</v>
      </c>
      <c r="W75" s="21">
        <f t="shared" ref="W75:W79" si="9">SUM(N75:V75)</f>
        <v>17</v>
      </c>
      <c r="X75" s="15">
        <f t="shared" ref="X75:X79" si="10">W75/M75*100</f>
        <v>100</v>
      </c>
      <c r="Y75" s="86"/>
      <c r="Z75" s="89"/>
    </row>
    <row r="76" spans="1:26" ht="15.75" thickBot="1" x14ac:dyDescent="0.3">
      <c r="A76" s="83"/>
      <c r="B76" s="12" t="s">
        <v>169</v>
      </c>
      <c r="C76" s="13">
        <v>10</v>
      </c>
      <c r="D76" s="20"/>
      <c r="E76" s="20"/>
      <c r="F76" s="20">
        <v>15</v>
      </c>
      <c r="G76" s="20"/>
      <c r="H76" s="20"/>
      <c r="I76" s="20"/>
      <c r="J76" s="20"/>
      <c r="K76" s="20"/>
      <c r="L76" s="20"/>
      <c r="M76" s="21">
        <f t="shared" si="8"/>
        <v>15</v>
      </c>
      <c r="N76" s="12"/>
      <c r="O76" s="12"/>
      <c r="P76" s="12">
        <v>16</v>
      </c>
      <c r="Q76" s="12"/>
      <c r="R76" s="12"/>
      <c r="S76" s="12"/>
      <c r="T76" s="12"/>
      <c r="U76" s="12"/>
      <c r="V76" s="12"/>
      <c r="W76" s="21">
        <f t="shared" si="9"/>
        <v>16</v>
      </c>
      <c r="X76" s="15">
        <f t="shared" si="10"/>
        <v>106.66666666666667</v>
      </c>
      <c r="Y76" s="86"/>
      <c r="Z76" s="89"/>
    </row>
    <row r="77" spans="1:26" ht="15.75" thickBot="1" x14ac:dyDescent="0.3">
      <c r="A77" s="83"/>
      <c r="B77" s="12" t="s">
        <v>170</v>
      </c>
      <c r="C77" s="13">
        <v>10</v>
      </c>
      <c r="D77" s="20"/>
      <c r="E77" s="20"/>
      <c r="F77" s="20">
        <v>2</v>
      </c>
      <c r="G77" s="20"/>
      <c r="H77" s="20"/>
      <c r="I77" s="20"/>
      <c r="J77" s="20"/>
      <c r="K77" s="20"/>
      <c r="L77" s="20"/>
      <c r="M77" s="21">
        <f t="shared" si="8"/>
        <v>2</v>
      </c>
      <c r="N77" s="12"/>
      <c r="O77" s="12"/>
      <c r="P77" s="12">
        <v>1</v>
      </c>
      <c r="Q77" s="12"/>
      <c r="R77" s="12"/>
      <c r="S77" s="12"/>
      <c r="T77" s="12"/>
      <c r="U77" s="12"/>
      <c r="V77" s="12"/>
      <c r="W77" s="21">
        <f t="shared" si="9"/>
        <v>1</v>
      </c>
      <c r="X77" s="12">
        <f t="shared" si="10"/>
        <v>50</v>
      </c>
      <c r="Y77" s="86"/>
      <c r="Z77" s="89"/>
    </row>
    <row r="78" spans="1:26" ht="30.75" thickBot="1" x14ac:dyDescent="0.3">
      <c r="A78" s="83"/>
      <c r="B78" s="12" t="s">
        <v>171</v>
      </c>
      <c r="C78" s="13">
        <v>10</v>
      </c>
      <c r="D78" s="20"/>
      <c r="E78" s="20"/>
      <c r="F78" s="20"/>
      <c r="G78" s="20"/>
      <c r="H78" s="20"/>
      <c r="I78" s="20"/>
      <c r="J78" s="20"/>
      <c r="K78" s="20"/>
      <c r="L78" s="20"/>
      <c r="M78" s="21"/>
      <c r="N78" s="12"/>
      <c r="O78" s="12"/>
      <c r="P78" s="12"/>
      <c r="Q78" s="12"/>
      <c r="R78" s="12"/>
      <c r="S78" s="12"/>
      <c r="T78" s="12"/>
      <c r="U78" s="12"/>
      <c r="V78" s="12"/>
      <c r="W78" s="21" t="s">
        <v>78</v>
      </c>
      <c r="X78" s="12" t="s">
        <v>78</v>
      </c>
      <c r="Y78" s="86"/>
      <c r="Z78" s="89"/>
    </row>
    <row r="79" spans="1:26" ht="30.75" thickBot="1" x14ac:dyDescent="0.3">
      <c r="A79" s="83"/>
      <c r="B79" s="12" t="s">
        <v>172</v>
      </c>
      <c r="C79" s="13">
        <v>10</v>
      </c>
      <c r="D79" s="20"/>
      <c r="E79" s="20"/>
      <c r="F79" s="20">
        <v>2</v>
      </c>
      <c r="G79" s="20"/>
      <c r="H79" s="20"/>
      <c r="I79" s="20"/>
      <c r="J79" s="20"/>
      <c r="K79" s="20"/>
      <c r="L79" s="20"/>
      <c r="M79" s="21">
        <f t="shared" si="8"/>
        <v>2</v>
      </c>
      <c r="N79" s="12"/>
      <c r="O79" s="12"/>
      <c r="P79" s="12">
        <v>2</v>
      </c>
      <c r="Q79" s="12"/>
      <c r="R79" s="12"/>
      <c r="S79" s="12"/>
      <c r="T79" s="12"/>
      <c r="U79" s="12"/>
      <c r="V79" s="12"/>
      <c r="W79" s="21">
        <f t="shared" si="9"/>
        <v>2</v>
      </c>
      <c r="X79" s="12">
        <f t="shared" si="10"/>
        <v>100</v>
      </c>
      <c r="Y79" s="86"/>
      <c r="Z79" s="89"/>
    </row>
    <row r="80" spans="1:26" ht="30.75" thickBot="1" x14ac:dyDescent="0.3">
      <c r="A80" s="84"/>
      <c r="B80" s="12" t="s">
        <v>173</v>
      </c>
      <c r="C80" s="13">
        <v>20</v>
      </c>
      <c r="D80" s="20"/>
      <c r="E80" s="20"/>
      <c r="F80" s="20"/>
      <c r="G80" s="20"/>
      <c r="H80" s="20"/>
      <c r="I80" s="20"/>
      <c r="J80" s="20"/>
      <c r="K80" s="20"/>
      <c r="L80" s="20"/>
      <c r="M80" s="21"/>
      <c r="N80" s="12"/>
      <c r="O80" s="12"/>
      <c r="P80" s="12"/>
      <c r="Q80" s="12"/>
      <c r="R80" s="12"/>
      <c r="S80" s="12"/>
      <c r="T80" s="12"/>
      <c r="U80" s="12"/>
      <c r="V80" s="12"/>
      <c r="W80" s="21" t="s">
        <v>78</v>
      </c>
      <c r="X80" s="12" t="s">
        <v>78</v>
      </c>
      <c r="Y80" s="87"/>
      <c r="Z80" s="89"/>
    </row>
    <row r="81" spans="1:26" ht="30.75" thickBot="1" x14ac:dyDescent="0.3">
      <c r="A81" s="91" t="s">
        <v>174</v>
      </c>
      <c r="B81" s="16" t="s">
        <v>175</v>
      </c>
      <c r="C81" s="13">
        <v>20</v>
      </c>
      <c r="D81" s="16"/>
      <c r="E81" s="16"/>
      <c r="F81" s="16"/>
      <c r="G81" s="16"/>
      <c r="H81" s="16"/>
      <c r="I81" s="16">
        <v>42.5</v>
      </c>
      <c r="J81" s="16"/>
      <c r="K81" s="16"/>
      <c r="L81" s="16"/>
      <c r="M81" s="21">
        <v>42.5</v>
      </c>
      <c r="N81" s="16"/>
      <c r="O81" s="16"/>
      <c r="P81" s="16"/>
      <c r="Q81" s="16"/>
      <c r="R81" s="16"/>
      <c r="S81" s="16">
        <v>45</v>
      </c>
      <c r="T81" s="16"/>
      <c r="U81" s="16"/>
      <c r="V81" s="16"/>
      <c r="W81" s="21">
        <v>45</v>
      </c>
      <c r="X81" s="27">
        <v>105.88</v>
      </c>
      <c r="Y81" s="94">
        <f>X81*0.2+X82*0.2+X83*0.2+X84*0.4</f>
        <v>41.634</v>
      </c>
      <c r="Z81" s="89"/>
    </row>
    <row r="82" spans="1:26" ht="30.75" thickBot="1" x14ac:dyDescent="0.3">
      <c r="A82" s="92"/>
      <c r="B82" s="16" t="s">
        <v>176</v>
      </c>
      <c r="C82" s="13">
        <v>20</v>
      </c>
      <c r="D82" s="16"/>
      <c r="E82" s="16"/>
      <c r="F82" s="16"/>
      <c r="G82" s="16"/>
      <c r="H82" s="16"/>
      <c r="I82" s="16">
        <v>51.5</v>
      </c>
      <c r="J82" s="16"/>
      <c r="K82" s="16"/>
      <c r="L82" s="16"/>
      <c r="M82" s="21">
        <v>51.5</v>
      </c>
      <c r="N82" s="16"/>
      <c r="O82" s="16"/>
      <c r="P82" s="16"/>
      <c r="Q82" s="16"/>
      <c r="R82" s="16"/>
      <c r="S82" s="16">
        <v>49</v>
      </c>
      <c r="T82" s="16"/>
      <c r="U82" s="16"/>
      <c r="V82" s="16"/>
      <c r="W82" s="21">
        <v>49</v>
      </c>
      <c r="X82" s="27">
        <v>95.15</v>
      </c>
      <c r="Y82" s="95"/>
      <c r="Z82" s="89"/>
    </row>
    <row r="83" spans="1:26" ht="45.75" thickBot="1" x14ac:dyDescent="0.3">
      <c r="A83" s="92"/>
      <c r="B83" s="16" t="s">
        <v>177</v>
      </c>
      <c r="C83" s="13">
        <v>20</v>
      </c>
      <c r="D83" s="16"/>
      <c r="E83" s="16"/>
      <c r="F83" s="16"/>
      <c r="G83" s="16"/>
      <c r="H83" s="16"/>
      <c r="I83" s="16">
        <v>5.6</v>
      </c>
      <c r="J83" s="16"/>
      <c r="K83" s="16"/>
      <c r="L83" s="16"/>
      <c r="M83" s="21">
        <v>5.6</v>
      </c>
      <c r="N83" s="16"/>
      <c r="O83" s="16"/>
      <c r="P83" s="16"/>
      <c r="Q83" s="16"/>
      <c r="R83" s="16"/>
      <c r="S83" s="16">
        <v>0.12</v>
      </c>
      <c r="T83" s="16"/>
      <c r="U83" s="16"/>
      <c r="V83" s="16"/>
      <c r="W83" s="21">
        <v>0.12</v>
      </c>
      <c r="X83" s="16">
        <v>2.14</v>
      </c>
      <c r="Y83" s="95"/>
      <c r="Z83" s="89"/>
    </row>
    <row r="84" spans="1:26" ht="45.75" thickBot="1" x14ac:dyDescent="0.3">
      <c r="A84" s="93"/>
      <c r="B84" s="16" t="s">
        <v>178</v>
      </c>
      <c r="C84" s="13">
        <v>40</v>
      </c>
      <c r="D84" s="16"/>
      <c r="E84" s="16"/>
      <c r="F84" s="16"/>
      <c r="G84" s="16"/>
      <c r="H84" s="16"/>
      <c r="I84" s="16">
        <v>0.4</v>
      </c>
      <c r="J84" s="16"/>
      <c r="K84" s="16"/>
      <c r="L84" s="16"/>
      <c r="M84" s="21">
        <v>0.4</v>
      </c>
      <c r="N84" s="16"/>
      <c r="O84" s="16"/>
      <c r="P84" s="16"/>
      <c r="Q84" s="16"/>
      <c r="R84" s="16"/>
      <c r="S84" s="16">
        <v>0.01</v>
      </c>
      <c r="T84" s="16"/>
      <c r="U84" s="16"/>
      <c r="V84" s="16"/>
      <c r="W84" s="21">
        <v>0.01</v>
      </c>
      <c r="X84" s="16">
        <v>2.5</v>
      </c>
      <c r="Y84" s="96"/>
      <c r="Z84" s="89"/>
    </row>
    <row r="85" spans="1:26" ht="75.75" thickBot="1" x14ac:dyDescent="0.3">
      <c r="A85" s="19" t="s">
        <v>179</v>
      </c>
      <c r="B85" s="12" t="s">
        <v>180</v>
      </c>
      <c r="C85" s="13">
        <v>100</v>
      </c>
      <c r="D85" s="23">
        <v>1</v>
      </c>
      <c r="E85" s="23">
        <v>1</v>
      </c>
      <c r="F85" s="23">
        <v>1</v>
      </c>
      <c r="G85" s="23">
        <v>1</v>
      </c>
      <c r="H85" s="23">
        <v>1</v>
      </c>
      <c r="I85" s="23">
        <v>0</v>
      </c>
      <c r="J85" s="23">
        <v>1</v>
      </c>
      <c r="K85" s="23">
        <v>1</v>
      </c>
      <c r="L85" s="23">
        <v>1</v>
      </c>
      <c r="M85" s="21">
        <v>1</v>
      </c>
      <c r="N85" s="12">
        <v>1</v>
      </c>
      <c r="O85" s="12">
        <v>1</v>
      </c>
      <c r="P85" s="12">
        <v>1</v>
      </c>
      <c r="Q85" s="12">
        <v>1</v>
      </c>
      <c r="R85" s="12">
        <v>1</v>
      </c>
      <c r="S85" s="12">
        <v>0</v>
      </c>
      <c r="T85" s="12">
        <v>1</v>
      </c>
      <c r="U85" s="12">
        <v>1</v>
      </c>
      <c r="V85" s="12">
        <v>1</v>
      </c>
      <c r="W85" s="21">
        <v>1</v>
      </c>
      <c r="X85" s="12">
        <v>100</v>
      </c>
      <c r="Y85" s="12">
        <v>100</v>
      </c>
      <c r="Z85" s="89"/>
    </row>
    <row r="86" spans="1:26" ht="30.75" thickBot="1" x14ac:dyDescent="0.3">
      <c r="A86" s="91" t="s">
        <v>181</v>
      </c>
      <c r="B86" s="16" t="s">
        <v>182</v>
      </c>
      <c r="C86" s="13">
        <v>60</v>
      </c>
      <c r="D86" s="17">
        <v>4</v>
      </c>
      <c r="E86" s="17">
        <v>5</v>
      </c>
      <c r="F86" s="17">
        <v>0</v>
      </c>
      <c r="G86" s="17">
        <v>2</v>
      </c>
      <c r="H86" s="17">
        <v>4</v>
      </c>
      <c r="I86" s="17" t="s">
        <v>78</v>
      </c>
      <c r="J86" s="17">
        <v>15</v>
      </c>
      <c r="K86" s="17">
        <v>20</v>
      </c>
      <c r="L86" s="17">
        <v>2</v>
      </c>
      <c r="M86" s="18">
        <v>52</v>
      </c>
      <c r="N86" s="17">
        <v>6</v>
      </c>
      <c r="O86" s="17">
        <v>3</v>
      </c>
      <c r="P86" s="17">
        <v>0</v>
      </c>
      <c r="Q86" s="17">
        <v>0</v>
      </c>
      <c r="R86" s="17">
        <v>4</v>
      </c>
      <c r="S86" s="17">
        <v>0</v>
      </c>
      <c r="T86" s="17">
        <v>12</v>
      </c>
      <c r="U86" s="17">
        <v>7</v>
      </c>
      <c r="V86" s="17">
        <v>0</v>
      </c>
      <c r="W86" s="18">
        <v>32</v>
      </c>
      <c r="X86" s="25">
        <v>61.54</v>
      </c>
      <c r="Y86" s="109">
        <f>X86*0.6+X87*0.4</f>
        <v>53.591999999999999</v>
      </c>
      <c r="Z86" s="89"/>
    </row>
    <row r="87" spans="1:26" ht="30.75" thickBot="1" x14ac:dyDescent="0.3">
      <c r="A87" s="93"/>
      <c r="B87" s="16" t="s">
        <v>183</v>
      </c>
      <c r="C87" s="13">
        <v>40</v>
      </c>
      <c r="D87" s="17">
        <v>4</v>
      </c>
      <c r="E87" s="17">
        <v>4</v>
      </c>
      <c r="F87" s="17">
        <v>0</v>
      </c>
      <c r="G87" s="17">
        <v>0</v>
      </c>
      <c r="H87" s="17">
        <v>5</v>
      </c>
      <c r="I87" s="17" t="s">
        <v>78</v>
      </c>
      <c r="J87" s="17">
        <v>5</v>
      </c>
      <c r="K87" s="17">
        <v>0</v>
      </c>
      <c r="L87" s="17">
        <v>6</v>
      </c>
      <c r="M87" s="18">
        <v>24</v>
      </c>
      <c r="N87" s="17">
        <v>2</v>
      </c>
      <c r="O87" s="17">
        <v>1</v>
      </c>
      <c r="P87" s="17">
        <v>0</v>
      </c>
      <c r="Q87" s="17">
        <v>0</v>
      </c>
      <c r="R87" s="17">
        <v>1</v>
      </c>
      <c r="S87" s="17">
        <v>0</v>
      </c>
      <c r="T87" s="17">
        <v>6</v>
      </c>
      <c r="U87" s="17">
        <v>0</v>
      </c>
      <c r="V87" s="17">
        <v>0</v>
      </c>
      <c r="W87" s="18">
        <v>10</v>
      </c>
      <c r="X87" s="25">
        <v>41.67</v>
      </c>
      <c r="Y87" s="110"/>
      <c r="Z87" s="89"/>
    </row>
    <row r="88" spans="1:26" ht="45.75" thickBot="1" x14ac:dyDescent="0.3">
      <c r="A88" s="82" t="s">
        <v>184</v>
      </c>
      <c r="B88" s="12" t="s">
        <v>185</v>
      </c>
      <c r="C88" s="13">
        <v>20</v>
      </c>
      <c r="D88" s="23">
        <v>60</v>
      </c>
      <c r="E88" s="23">
        <v>80</v>
      </c>
      <c r="F88" s="23">
        <v>70</v>
      </c>
      <c r="G88" s="23">
        <v>75</v>
      </c>
      <c r="H88" s="23">
        <v>82</v>
      </c>
      <c r="I88" s="23" t="s">
        <v>78</v>
      </c>
      <c r="J88" s="23">
        <v>80</v>
      </c>
      <c r="K88" s="23">
        <v>50</v>
      </c>
      <c r="L88" s="23" t="s">
        <v>78</v>
      </c>
      <c r="M88" s="21">
        <v>71</v>
      </c>
      <c r="N88" s="12">
        <v>0</v>
      </c>
      <c r="O88" s="12">
        <v>24.19</v>
      </c>
      <c r="P88" s="12">
        <v>93</v>
      </c>
      <c r="Q88" s="12">
        <v>48.7</v>
      </c>
      <c r="R88" s="12">
        <v>85</v>
      </c>
      <c r="S88" s="12">
        <v>0</v>
      </c>
      <c r="T88" s="12">
        <v>60.5</v>
      </c>
      <c r="U88" s="12">
        <v>63.9</v>
      </c>
      <c r="V88" s="12"/>
      <c r="W88" s="14">
        <v>62.548333333333296</v>
      </c>
      <c r="X88" s="23">
        <v>88.1</v>
      </c>
      <c r="Y88" s="85">
        <f>X88*0.2+X89*0.6+X90*0.2</f>
        <v>95.501999999999995</v>
      </c>
      <c r="Z88" s="89"/>
    </row>
    <row r="89" spans="1:26" ht="30.75" thickBot="1" x14ac:dyDescent="0.3">
      <c r="A89" s="83"/>
      <c r="B89" s="12" t="s">
        <v>186</v>
      </c>
      <c r="C89" s="13">
        <v>60</v>
      </c>
      <c r="D89" s="23">
        <v>75</v>
      </c>
      <c r="E89" s="23">
        <v>85</v>
      </c>
      <c r="F89" s="23">
        <v>85</v>
      </c>
      <c r="G89" s="23">
        <v>80</v>
      </c>
      <c r="H89" s="23">
        <v>75</v>
      </c>
      <c r="I89" s="23" t="s">
        <v>78</v>
      </c>
      <c r="J89" s="23">
        <v>87</v>
      </c>
      <c r="K89" s="23">
        <v>75</v>
      </c>
      <c r="L89" s="23" t="s">
        <v>78</v>
      </c>
      <c r="M89" s="21">
        <v>80.290000000000006</v>
      </c>
      <c r="N89" s="12">
        <v>50</v>
      </c>
      <c r="O89" s="12">
        <v>70.97</v>
      </c>
      <c r="P89" s="12">
        <v>91</v>
      </c>
      <c r="Q89" s="12">
        <v>88.7</v>
      </c>
      <c r="R89" s="12">
        <v>62</v>
      </c>
      <c r="S89" s="12">
        <v>0</v>
      </c>
      <c r="T89" s="12">
        <v>82</v>
      </c>
      <c r="U89" s="12">
        <v>83</v>
      </c>
      <c r="V89" s="12"/>
      <c r="W89" s="14">
        <v>75.381428571428501</v>
      </c>
      <c r="X89" s="24">
        <v>93.88</v>
      </c>
      <c r="Y89" s="86"/>
      <c r="Z89" s="89"/>
    </row>
    <row r="90" spans="1:26" ht="45.75" thickBot="1" x14ac:dyDescent="0.3">
      <c r="A90" s="84"/>
      <c r="B90" s="12" t="s">
        <v>187</v>
      </c>
      <c r="C90" s="13">
        <v>20</v>
      </c>
      <c r="D90" s="23">
        <v>60</v>
      </c>
      <c r="E90" s="23">
        <v>70</v>
      </c>
      <c r="F90" s="23">
        <v>70</v>
      </c>
      <c r="G90" s="23">
        <v>75</v>
      </c>
      <c r="H90" s="23">
        <v>75</v>
      </c>
      <c r="I90" s="23" t="s">
        <v>78</v>
      </c>
      <c r="J90" s="23">
        <v>87</v>
      </c>
      <c r="K90" s="23">
        <v>80</v>
      </c>
      <c r="L90" s="23" t="s">
        <v>78</v>
      </c>
      <c r="M90" s="21">
        <v>73.86</v>
      </c>
      <c r="N90" s="12">
        <v>62</v>
      </c>
      <c r="O90" s="12">
        <v>0</v>
      </c>
      <c r="P90" s="12">
        <v>0</v>
      </c>
      <c r="Q90" s="12">
        <v>90</v>
      </c>
      <c r="R90" s="12">
        <v>66</v>
      </c>
      <c r="S90" s="12">
        <v>0</v>
      </c>
      <c r="T90" s="12">
        <v>88</v>
      </c>
      <c r="U90" s="12">
        <v>92</v>
      </c>
      <c r="V90" s="12"/>
      <c r="W90" s="21">
        <v>79.599999999999994</v>
      </c>
      <c r="X90" s="24">
        <v>107.77</v>
      </c>
      <c r="Y90" s="87"/>
      <c r="Z90" s="89"/>
    </row>
    <row r="91" spans="1:26" ht="45.75" thickBot="1" x14ac:dyDescent="0.3">
      <c r="A91" s="91" t="s">
        <v>188</v>
      </c>
      <c r="B91" s="16" t="s">
        <v>189</v>
      </c>
      <c r="C91" s="13">
        <v>80</v>
      </c>
      <c r="D91" s="17">
        <v>6</v>
      </c>
      <c r="E91" s="17">
        <v>16</v>
      </c>
      <c r="F91" s="17">
        <v>2</v>
      </c>
      <c r="G91" s="17">
        <v>4</v>
      </c>
      <c r="H91" s="17">
        <v>0</v>
      </c>
      <c r="I91" s="17"/>
      <c r="J91" s="17">
        <v>8</v>
      </c>
      <c r="K91" s="17">
        <v>4</v>
      </c>
      <c r="L91" s="17">
        <v>3</v>
      </c>
      <c r="M91" s="21">
        <v>43</v>
      </c>
      <c r="N91" s="17">
        <v>6</v>
      </c>
      <c r="O91" s="17">
        <v>16</v>
      </c>
      <c r="P91" s="17">
        <v>2</v>
      </c>
      <c r="Q91" s="17">
        <v>4</v>
      </c>
      <c r="R91" s="17">
        <v>0</v>
      </c>
      <c r="S91" s="17">
        <v>0</v>
      </c>
      <c r="T91" s="17">
        <v>8</v>
      </c>
      <c r="U91" s="17">
        <v>4</v>
      </c>
      <c r="V91" s="17">
        <v>3</v>
      </c>
      <c r="W91" s="18">
        <v>43</v>
      </c>
      <c r="X91" s="17">
        <v>100</v>
      </c>
      <c r="Y91" s="114">
        <f>X91*0.8+X92*0.2</f>
        <v>99.454000000000008</v>
      </c>
      <c r="Z91" s="89"/>
    </row>
    <row r="92" spans="1:26" ht="60.75" thickBot="1" x14ac:dyDescent="0.3">
      <c r="A92" s="93"/>
      <c r="B92" s="16" t="s">
        <v>190</v>
      </c>
      <c r="C92" s="13">
        <v>20</v>
      </c>
      <c r="D92" s="17">
        <v>40</v>
      </c>
      <c r="E92" s="17">
        <v>20</v>
      </c>
      <c r="F92" s="17">
        <v>30</v>
      </c>
      <c r="G92" s="17">
        <v>28</v>
      </c>
      <c r="H92" s="17">
        <v>0</v>
      </c>
      <c r="I92" s="17"/>
      <c r="J92" s="17">
        <v>20</v>
      </c>
      <c r="K92" s="17">
        <v>132</v>
      </c>
      <c r="L92" s="17">
        <v>60</v>
      </c>
      <c r="M92" s="21">
        <v>330</v>
      </c>
      <c r="N92" s="17">
        <v>48</v>
      </c>
      <c r="O92" s="17">
        <v>30</v>
      </c>
      <c r="P92" s="17">
        <v>28</v>
      </c>
      <c r="Q92" s="17">
        <v>15</v>
      </c>
      <c r="R92" s="17">
        <v>0</v>
      </c>
      <c r="S92" s="17">
        <v>0</v>
      </c>
      <c r="T92" s="17">
        <v>20</v>
      </c>
      <c r="U92" s="17">
        <v>120</v>
      </c>
      <c r="V92" s="17">
        <v>60</v>
      </c>
      <c r="W92" s="18">
        <v>321</v>
      </c>
      <c r="X92" s="25">
        <v>97.27</v>
      </c>
      <c r="Y92" s="115"/>
      <c r="Z92" s="89"/>
    </row>
    <row r="93" spans="1:26" ht="45.75" thickBot="1" x14ac:dyDescent="0.3">
      <c r="A93" s="82" t="s">
        <v>191</v>
      </c>
      <c r="B93" s="12" t="s">
        <v>192</v>
      </c>
      <c r="C93" s="13">
        <v>40</v>
      </c>
      <c r="D93" s="12">
        <v>20</v>
      </c>
      <c r="E93" s="12">
        <v>12</v>
      </c>
      <c r="F93" s="12">
        <v>8</v>
      </c>
      <c r="G93" s="12"/>
      <c r="H93" s="12">
        <v>15</v>
      </c>
      <c r="I93" s="12"/>
      <c r="J93" s="12">
        <v>15</v>
      </c>
      <c r="K93" s="12"/>
      <c r="L93" s="12">
        <v>15</v>
      </c>
      <c r="M93" s="18">
        <v>14.17</v>
      </c>
      <c r="N93" s="12">
        <v>37.799999999999997</v>
      </c>
      <c r="O93" s="12">
        <v>15</v>
      </c>
      <c r="P93" s="12">
        <v>4.3</v>
      </c>
      <c r="Q93" s="12">
        <v>0</v>
      </c>
      <c r="R93" s="12">
        <v>14.4</v>
      </c>
      <c r="S93" s="12">
        <v>0</v>
      </c>
      <c r="T93" s="12">
        <v>13.8</v>
      </c>
      <c r="U93" s="12"/>
      <c r="V93" s="12">
        <v>18.5</v>
      </c>
      <c r="W93" s="21">
        <v>17.3</v>
      </c>
      <c r="X93" s="24">
        <v>122.09</v>
      </c>
      <c r="Y93" s="85">
        <f>X93*0.4+X94*0.4+X95*0.2</f>
        <v>126.25600000000001</v>
      </c>
      <c r="Z93" s="89"/>
    </row>
    <row r="94" spans="1:26" ht="30.75" thickBot="1" x14ac:dyDescent="0.3">
      <c r="A94" s="83"/>
      <c r="B94" s="12" t="s">
        <v>193</v>
      </c>
      <c r="C94" s="13">
        <v>40</v>
      </c>
      <c r="D94" s="12"/>
      <c r="E94" s="12"/>
      <c r="F94" s="12"/>
      <c r="G94" s="12">
        <v>4</v>
      </c>
      <c r="H94" s="12"/>
      <c r="I94" s="12"/>
      <c r="J94" s="12"/>
      <c r="K94" s="12">
        <v>30</v>
      </c>
      <c r="L94" s="12"/>
      <c r="M94" s="18">
        <v>17</v>
      </c>
      <c r="N94" s="12"/>
      <c r="O94" s="12"/>
      <c r="P94" s="12"/>
      <c r="Q94" s="12">
        <v>22</v>
      </c>
      <c r="R94" s="12"/>
      <c r="S94" s="12"/>
      <c r="T94" s="12"/>
      <c r="U94" s="12">
        <v>29</v>
      </c>
      <c r="V94" s="12"/>
      <c r="W94" s="21">
        <v>25.5</v>
      </c>
      <c r="X94" s="23">
        <v>150</v>
      </c>
      <c r="Y94" s="86"/>
      <c r="Z94" s="89"/>
    </row>
    <row r="95" spans="1:26" ht="45.75" thickBot="1" x14ac:dyDescent="0.3">
      <c r="A95" s="84"/>
      <c r="B95" s="12" t="s">
        <v>194</v>
      </c>
      <c r="C95" s="13">
        <v>20</v>
      </c>
      <c r="D95" s="12">
        <v>30</v>
      </c>
      <c r="E95" s="12">
        <v>12</v>
      </c>
      <c r="F95" s="12">
        <v>3</v>
      </c>
      <c r="G95" s="12">
        <v>20</v>
      </c>
      <c r="H95" s="12">
        <v>20</v>
      </c>
      <c r="I95" s="12"/>
      <c r="J95" s="12">
        <v>22.5</v>
      </c>
      <c r="K95" s="12">
        <v>16</v>
      </c>
      <c r="L95" s="12">
        <v>35.25</v>
      </c>
      <c r="M95" s="18">
        <v>19.84</v>
      </c>
      <c r="N95" s="12">
        <v>29.31</v>
      </c>
      <c r="O95" s="12">
        <v>12</v>
      </c>
      <c r="P95" s="12">
        <v>3</v>
      </c>
      <c r="Q95" s="12">
        <v>19</v>
      </c>
      <c r="R95" s="12">
        <v>22</v>
      </c>
      <c r="S95" s="12">
        <v>0</v>
      </c>
      <c r="T95" s="12">
        <v>18.21</v>
      </c>
      <c r="U95" s="12">
        <v>12</v>
      </c>
      <c r="V95" s="12">
        <v>22.74</v>
      </c>
      <c r="W95" s="29">
        <v>17.282499999999999</v>
      </c>
      <c r="X95" s="23">
        <v>87.1</v>
      </c>
      <c r="Y95" s="87"/>
      <c r="Z95" s="90"/>
    </row>
    <row r="96" spans="1:26" ht="21.75" thickBot="1" x14ac:dyDescent="0.4">
      <c r="A96" s="79" t="s">
        <v>44</v>
      </c>
      <c r="B96" s="80"/>
      <c r="C96" s="80"/>
      <c r="D96" s="80"/>
      <c r="E96" s="80"/>
      <c r="F96" s="80"/>
      <c r="G96" s="80"/>
      <c r="H96" s="80"/>
      <c r="I96" s="80"/>
      <c r="J96" s="80"/>
      <c r="K96" s="80"/>
      <c r="L96" s="80"/>
      <c r="M96" s="80"/>
      <c r="N96" s="80"/>
      <c r="O96" s="80"/>
      <c r="P96" s="80"/>
      <c r="Q96" s="80"/>
      <c r="R96" s="80"/>
      <c r="S96" s="80"/>
      <c r="T96" s="80"/>
      <c r="U96" s="80"/>
      <c r="V96" s="80"/>
      <c r="W96" s="80"/>
      <c r="X96" s="80"/>
      <c r="Y96" s="80"/>
      <c r="Z96" s="116"/>
    </row>
    <row r="97" spans="1:26" ht="49.5" customHeight="1" thickBot="1" x14ac:dyDescent="0.3">
      <c r="A97" s="82" t="s">
        <v>203</v>
      </c>
      <c r="B97" s="12" t="s">
        <v>204</v>
      </c>
      <c r="C97" s="13">
        <v>25</v>
      </c>
      <c r="D97" s="23"/>
      <c r="E97" s="23"/>
      <c r="F97" s="23"/>
      <c r="G97" s="23"/>
      <c r="H97" s="23"/>
      <c r="I97" s="23">
        <v>0.17</v>
      </c>
      <c r="J97" s="23"/>
      <c r="K97" s="23"/>
      <c r="L97" s="23"/>
      <c r="M97" s="18">
        <v>0.17</v>
      </c>
      <c r="N97" s="23"/>
      <c r="O97" s="23"/>
      <c r="P97" s="23"/>
      <c r="Q97" s="23"/>
      <c r="R97" s="23"/>
      <c r="S97" s="23">
        <v>0</v>
      </c>
      <c r="T97" s="23"/>
      <c r="U97" s="23"/>
      <c r="V97" s="23"/>
      <c r="W97" s="18">
        <v>0</v>
      </c>
      <c r="X97" s="23">
        <v>0</v>
      </c>
      <c r="Y97" s="111">
        <v>0</v>
      </c>
      <c r="Z97" s="123" t="s">
        <v>246</v>
      </c>
    </row>
    <row r="98" spans="1:26" ht="43.5" customHeight="1" thickBot="1" x14ac:dyDescent="0.3">
      <c r="A98" s="83"/>
      <c r="B98" s="12" t="s">
        <v>205</v>
      </c>
      <c r="C98" s="13">
        <v>75</v>
      </c>
      <c r="D98" s="23"/>
      <c r="E98" s="23"/>
      <c r="F98" s="23"/>
      <c r="G98" s="23"/>
      <c r="H98" s="23"/>
      <c r="I98" s="23">
        <v>0.8</v>
      </c>
      <c r="J98" s="23"/>
      <c r="K98" s="23"/>
      <c r="L98" s="23"/>
      <c r="M98" s="18">
        <v>0.8</v>
      </c>
      <c r="N98" s="23"/>
      <c r="O98" s="23"/>
      <c r="P98" s="23"/>
      <c r="Q98" s="23"/>
      <c r="R98" s="23"/>
      <c r="S98" s="23">
        <v>0</v>
      </c>
      <c r="T98" s="23"/>
      <c r="U98" s="23"/>
      <c r="V98" s="23"/>
      <c r="W98" s="18">
        <v>0</v>
      </c>
      <c r="X98" s="23">
        <v>0</v>
      </c>
      <c r="Y98" s="112"/>
      <c r="Z98" s="124"/>
    </row>
    <row r="99" spans="1:26" ht="46.5" customHeight="1" thickBot="1" x14ac:dyDescent="0.3">
      <c r="A99" s="84"/>
      <c r="B99" s="12" t="s">
        <v>206</v>
      </c>
      <c r="C99" s="13">
        <v>5</v>
      </c>
      <c r="D99" s="23"/>
      <c r="E99" s="23"/>
      <c r="F99" s="23"/>
      <c r="G99" s="23"/>
      <c r="H99" s="23"/>
      <c r="I99" s="23">
        <v>0.08</v>
      </c>
      <c r="J99" s="23"/>
      <c r="K99" s="23"/>
      <c r="L99" s="23"/>
      <c r="M99" s="18">
        <v>0.08</v>
      </c>
      <c r="N99" s="23"/>
      <c r="O99" s="23"/>
      <c r="P99" s="23"/>
      <c r="Q99" s="23"/>
      <c r="R99" s="23"/>
      <c r="S99" s="23">
        <v>0</v>
      </c>
      <c r="T99" s="23"/>
      <c r="U99" s="23"/>
      <c r="V99" s="23"/>
      <c r="W99" s="18">
        <v>0</v>
      </c>
      <c r="X99" s="23">
        <v>0</v>
      </c>
      <c r="Y99" s="113"/>
      <c r="Z99" s="124"/>
    </row>
    <row r="100" spans="1:26" ht="45.75" thickBot="1" x14ac:dyDescent="0.3">
      <c r="A100" s="91" t="s">
        <v>207</v>
      </c>
      <c r="B100" s="16" t="s">
        <v>208</v>
      </c>
      <c r="C100" s="13">
        <v>20</v>
      </c>
      <c r="D100" s="17"/>
      <c r="E100" s="17"/>
      <c r="F100" s="17"/>
      <c r="G100" s="17"/>
      <c r="H100" s="17"/>
      <c r="I100" s="17">
        <v>10.11</v>
      </c>
      <c r="J100" s="17"/>
      <c r="K100" s="17"/>
      <c r="L100" s="17"/>
      <c r="M100" s="18">
        <v>10.11</v>
      </c>
      <c r="N100" s="17"/>
      <c r="O100" s="17"/>
      <c r="P100" s="17"/>
      <c r="Q100" s="17"/>
      <c r="R100" s="17"/>
      <c r="S100" s="17">
        <v>0.01</v>
      </c>
      <c r="T100" s="17"/>
      <c r="U100" s="17"/>
      <c r="V100" s="17"/>
      <c r="W100" s="18">
        <v>0.01</v>
      </c>
      <c r="X100" s="17">
        <v>0.1</v>
      </c>
      <c r="Y100" s="117">
        <v>57.29</v>
      </c>
      <c r="Z100" s="124"/>
    </row>
    <row r="101" spans="1:26" ht="48" customHeight="1" thickBot="1" x14ac:dyDescent="0.3">
      <c r="A101" s="92"/>
      <c r="B101" s="16" t="s">
        <v>209</v>
      </c>
      <c r="C101" s="13">
        <v>30</v>
      </c>
      <c r="D101" s="17"/>
      <c r="E101" s="17"/>
      <c r="F101" s="17"/>
      <c r="G101" s="17"/>
      <c r="H101" s="17"/>
      <c r="I101" s="17">
        <v>4.09</v>
      </c>
      <c r="J101" s="17"/>
      <c r="K101" s="17"/>
      <c r="L101" s="17"/>
      <c r="M101" s="18">
        <v>4.09</v>
      </c>
      <c r="N101" s="17"/>
      <c r="O101" s="17"/>
      <c r="P101" s="17"/>
      <c r="Q101" s="17"/>
      <c r="R101" s="17"/>
      <c r="S101" s="17">
        <v>0</v>
      </c>
      <c r="T101" s="17"/>
      <c r="U101" s="17"/>
      <c r="V101" s="17"/>
      <c r="W101" s="18">
        <v>0</v>
      </c>
      <c r="X101" s="17">
        <v>0</v>
      </c>
      <c r="Y101" s="118"/>
      <c r="Z101" s="124"/>
    </row>
    <row r="102" spans="1:26" ht="57" customHeight="1" thickBot="1" x14ac:dyDescent="0.3">
      <c r="A102" s="92"/>
      <c r="B102" s="16" t="s">
        <v>210</v>
      </c>
      <c r="C102" s="13">
        <v>30</v>
      </c>
      <c r="D102" s="17"/>
      <c r="E102" s="17"/>
      <c r="F102" s="17"/>
      <c r="G102" s="17"/>
      <c r="H102" s="17"/>
      <c r="I102" s="17">
        <v>0.91</v>
      </c>
      <c r="J102" s="17"/>
      <c r="K102" s="17"/>
      <c r="L102" s="17"/>
      <c r="M102" s="18">
        <v>0.91</v>
      </c>
      <c r="N102" s="17"/>
      <c r="O102" s="17"/>
      <c r="P102" s="17"/>
      <c r="Q102" s="17"/>
      <c r="R102" s="17"/>
      <c r="S102" s="17">
        <v>1.7</v>
      </c>
      <c r="T102" s="17"/>
      <c r="U102" s="17"/>
      <c r="V102" s="17"/>
      <c r="W102" s="18">
        <v>1.7</v>
      </c>
      <c r="X102" s="25">
        <v>186.81</v>
      </c>
      <c r="Y102" s="118"/>
      <c r="Z102" s="124"/>
    </row>
    <row r="103" spans="1:26" ht="61.5" customHeight="1" thickBot="1" x14ac:dyDescent="0.3">
      <c r="A103" s="92"/>
      <c r="B103" s="16" t="s">
        <v>211</v>
      </c>
      <c r="C103" s="13">
        <v>10</v>
      </c>
      <c r="D103" s="17"/>
      <c r="E103" s="17"/>
      <c r="F103" s="17"/>
      <c r="G103" s="17"/>
      <c r="H103" s="17"/>
      <c r="I103" s="17">
        <v>0.23</v>
      </c>
      <c r="J103" s="17"/>
      <c r="K103" s="17"/>
      <c r="L103" s="17"/>
      <c r="M103" s="18">
        <v>0.23</v>
      </c>
      <c r="N103" s="17"/>
      <c r="O103" s="17"/>
      <c r="P103" s="17"/>
      <c r="Q103" s="17"/>
      <c r="R103" s="17"/>
      <c r="S103" s="17">
        <v>0</v>
      </c>
      <c r="T103" s="17"/>
      <c r="U103" s="17"/>
      <c r="V103" s="17"/>
      <c r="W103" s="18">
        <v>0</v>
      </c>
      <c r="X103" s="17">
        <v>0</v>
      </c>
      <c r="Y103" s="118"/>
      <c r="Z103" s="124"/>
    </row>
    <row r="104" spans="1:26" ht="45.75" thickBot="1" x14ac:dyDescent="0.3">
      <c r="A104" s="93"/>
      <c r="B104" s="16" t="s">
        <v>212</v>
      </c>
      <c r="C104" s="13">
        <v>10</v>
      </c>
      <c r="D104" s="17"/>
      <c r="E104" s="17"/>
      <c r="F104" s="17"/>
      <c r="G104" s="17"/>
      <c r="H104" s="17"/>
      <c r="I104" s="17">
        <v>4.55</v>
      </c>
      <c r="J104" s="17"/>
      <c r="K104" s="17"/>
      <c r="L104" s="17"/>
      <c r="M104" s="18">
        <v>4.55</v>
      </c>
      <c r="N104" s="17"/>
      <c r="O104" s="17"/>
      <c r="P104" s="17"/>
      <c r="Q104" s="17"/>
      <c r="R104" s="17"/>
      <c r="S104" s="17">
        <v>0.56000000000000005</v>
      </c>
      <c r="T104" s="17"/>
      <c r="U104" s="17"/>
      <c r="V104" s="17"/>
      <c r="W104" s="18">
        <v>0.56000000000000005</v>
      </c>
      <c r="X104" s="17">
        <v>12.31</v>
      </c>
      <c r="Y104" s="119"/>
      <c r="Z104" s="124"/>
    </row>
    <row r="105" spans="1:26" ht="48" customHeight="1" thickBot="1" x14ac:dyDescent="0.3">
      <c r="A105" s="82" t="s">
        <v>213</v>
      </c>
      <c r="B105" s="12" t="s">
        <v>214</v>
      </c>
      <c r="C105" s="13">
        <v>40</v>
      </c>
      <c r="D105" s="23"/>
      <c r="E105" s="23"/>
      <c r="F105" s="23"/>
      <c r="G105" s="23"/>
      <c r="H105" s="23"/>
      <c r="I105" s="23">
        <v>88.75</v>
      </c>
      <c r="J105" s="23"/>
      <c r="K105" s="23"/>
      <c r="L105" s="23"/>
      <c r="M105" s="18">
        <v>88.75</v>
      </c>
      <c r="N105" s="23"/>
      <c r="O105" s="23"/>
      <c r="P105" s="23"/>
      <c r="Q105" s="23"/>
      <c r="R105" s="23"/>
      <c r="S105" s="23">
        <v>92.39</v>
      </c>
      <c r="T105" s="23"/>
      <c r="U105" s="23"/>
      <c r="V105" s="23"/>
      <c r="W105" s="18">
        <v>92.39</v>
      </c>
      <c r="X105" s="23">
        <v>104.1</v>
      </c>
      <c r="Y105" s="111">
        <v>116.36</v>
      </c>
      <c r="Z105" s="124"/>
    </row>
    <row r="106" spans="1:26" ht="52.5" customHeight="1" thickBot="1" x14ac:dyDescent="0.3">
      <c r="A106" s="83"/>
      <c r="B106" s="12" t="s">
        <v>215</v>
      </c>
      <c r="C106" s="13">
        <v>40</v>
      </c>
      <c r="D106" s="23"/>
      <c r="E106" s="23"/>
      <c r="F106" s="23"/>
      <c r="G106" s="23"/>
      <c r="H106" s="23"/>
      <c r="I106" s="23">
        <v>57.99</v>
      </c>
      <c r="J106" s="23"/>
      <c r="K106" s="23"/>
      <c r="L106" s="23"/>
      <c r="M106" s="18">
        <v>57.99</v>
      </c>
      <c r="N106" s="23"/>
      <c r="O106" s="23"/>
      <c r="P106" s="23"/>
      <c r="Q106" s="23"/>
      <c r="R106" s="23"/>
      <c r="S106" s="23">
        <v>77.23</v>
      </c>
      <c r="T106" s="23"/>
      <c r="U106" s="23"/>
      <c r="V106" s="23"/>
      <c r="W106" s="18">
        <v>77.23</v>
      </c>
      <c r="X106" s="24">
        <v>133.18</v>
      </c>
      <c r="Y106" s="112"/>
      <c r="Z106" s="124"/>
    </row>
    <row r="107" spans="1:26" ht="30" customHeight="1" thickBot="1" x14ac:dyDescent="0.3">
      <c r="A107" s="84"/>
      <c r="B107" s="12" t="s">
        <v>216</v>
      </c>
      <c r="C107" s="13">
        <v>20</v>
      </c>
      <c r="D107" s="23"/>
      <c r="E107" s="23"/>
      <c r="F107" s="23"/>
      <c r="G107" s="23"/>
      <c r="H107" s="23"/>
      <c r="I107" s="23">
        <v>138</v>
      </c>
      <c r="J107" s="23"/>
      <c r="K107" s="23"/>
      <c r="L107" s="23"/>
      <c r="M107" s="18">
        <v>138</v>
      </c>
      <c r="N107" s="23"/>
      <c r="O107" s="23"/>
      <c r="P107" s="23"/>
      <c r="Q107" s="23"/>
      <c r="R107" s="23"/>
      <c r="S107" s="23">
        <v>148</v>
      </c>
      <c r="T107" s="23"/>
      <c r="U107" s="23"/>
      <c r="V107" s="23"/>
      <c r="W107" s="18">
        <v>148</v>
      </c>
      <c r="X107" s="24">
        <v>107.25</v>
      </c>
      <c r="Y107" s="113"/>
      <c r="Z107" s="124"/>
    </row>
    <row r="108" spans="1:26" ht="45.75" thickBot="1" x14ac:dyDescent="0.3">
      <c r="A108" s="91" t="s">
        <v>217</v>
      </c>
      <c r="B108" s="16" t="s">
        <v>218</v>
      </c>
      <c r="C108" s="13">
        <v>30</v>
      </c>
      <c r="D108" s="17"/>
      <c r="E108" s="17"/>
      <c r="F108" s="17"/>
      <c r="G108" s="17"/>
      <c r="H108" s="17"/>
      <c r="I108" s="17">
        <v>22</v>
      </c>
      <c r="J108" s="17"/>
      <c r="K108" s="17"/>
      <c r="L108" s="17"/>
      <c r="M108" s="18">
        <v>22</v>
      </c>
      <c r="N108" s="17"/>
      <c r="O108" s="17"/>
      <c r="P108" s="17"/>
      <c r="Q108" s="17"/>
      <c r="R108" s="17"/>
      <c r="S108" s="17">
        <v>20.25</v>
      </c>
      <c r="T108" s="17"/>
      <c r="U108" s="17"/>
      <c r="V108" s="17"/>
      <c r="W108" s="18">
        <v>20.25</v>
      </c>
      <c r="X108" s="25">
        <v>92.05</v>
      </c>
      <c r="Y108" s="117">
        <v>78.91</v>
      </c>
      <c r="Z108" s="124"/>
    </row>
    <row r="109" spans="1:26" ht="45.75" thickBot="1" x14ac:dyDescent="0.3">
      <c r="A109" s="92"/>
      <c r="B109" s="16" t="s">
        <v>219</v>
      </c>
      <c r="C109" s="13">
        <v>20</v>
      </c>
      <c r="D109" s="17"/>
      <c r="E109" s="17"/>
      <c r="F109" s="17"/>
      <c r="G109" s="17"/>
      <c r="H109" s="17"/>
      <c r="I109" s="17">
        <v>3.05</v>
      </c>
      <c r="J109" s="17"/>
      <c r="K109" s="17"/>
      <c r="L109" s="17"/>
      <c r="M109" s="18">
        <v>3.05</v>
      </c>
      <c r="N109" s="17"/>
      <c r="O109" s="17"/>
      <c r="P109" s="17"/>
      <c r="Q109" s="17"/>
      <c r="R109" s="17"/>
      <c r="S109" s="17">
        <v>2.0299999999999998</v>
      </c>
      <c r="T109" s="17"/>
      <c r="U109" s="17"/>
      <c r="V109" s="17"/>
      <c r="W109" s="18">
        <v>2.0299999999999998</v>
      </c>
      <c r="X109" s="25">
        <v>66.56</v>
      </c>
      <c r="Y109" s="118"/>
      <c r="Z109" s="124"/>
    </row>
    <row r="110" spans="1:26" ht="45.75" thickBot="1" x14ac:dyDescent="0.3">
      <c r="A110" s="92"/>
      <c r="B110" s="16" t="s">
        <v>220</v>
      </c>
      <c r="C110" s="13">
        <v>30</v>
      </c>
      <c r="D110" s="17"/>
      <c r="E110" s="17"/>
      <c r="F110" s="17"/>
      <c r="G110" s="17"/>
      <c r="H110" s="17"/>
      <c r="I110" s="17">
        <v>8.15</v>
      </c>
      <c r="J110" s="17"/>
      <c r="K110" s="17"/>
      <c r="L110" s="17"/>
      <c r="M110" s="18">
        <v>8.15</v>
      </c>
      <c r="N110" s="17"/>
      <c r="O110" s="17"/>
      <c r="P110" s="17"/>
      <c r="Q110" s="17"/>
      <c r="R110" s="17"/>
      <c r="S110" s="17">
        <v>8.32</v>
      </c>
      <c r="T110" s="17"/>
      <c r="U110" s="17"/>
      <c r="V110" s="17"/>
      <c r="W110" s="18">
        <v>8.32</v>
      </c>
      <c r="X110" s="25">
        <v>102.09</v>
      </c>
      <c r="Y110" s="118"/>
      <c r="Z110" s="124"/>
    </row>
    <row r="111" spans="1:26" ht="30.75" thickBot="1" x14ac:dyDescent="0.3">
      <c r="A111" s="92"/>
      <c r="B111" s="16" t="s">
        <v>221</v>
      </c>
      <c r="C111" s="13">
        <v>10</v>
      </c>
      <c r="D111" s="17"/>
      <c r="E111" s="17"/>
      <c r="F111" s="17"/>
      <c r="G111" s="17"/>
      <c r="H111" s="17"/>
      <c r="I111" s="17">
        <v>1.1299999999999999</v>
      </c>
      <c r="J111" s="17"/>
      <c r="K111" s="17"/>
      <c r="L111" s="17"/>
      <c r="M111" s="18">
        <v>1.1299999999999999</v>
      </c>
      <c r="N111" s="17"/>
      <c r="O111" s="17"/>
      <c r="P111" s="17"/>
      <c r="Q111" s="17"/>
      <c r="R111" s="17"/>
      <c r="S111" s="17">
        <v>0.83</v>
      </c>
      <c r="T111" s="17"/>
      <c r="U111" s="17"/>
      <c r="V111" s="17"/>
      <c r="W111" s="18">
        <v>0.83</v>
      </c>
      <c r="X111" s="25">
        <v>73.45</v>
      </c>
      <c r="Y111" s="118"/>
      <c r="Z111" s="124"/>
    </row>
    <row r="112" spans="1:26" ht="45.75" thickBot="1" x14ac:dyDescent="0.3">
      <c r="A112" s="93"/>
      <c r="B112" s="16" t="s">
        <v>222</v>
      </c>
      <c r="C112" s="13">
        <v>10</v>
      </c>
      <c r="D112" s="17"/>
      <c r="E112" s="17"/>
      <c r="F112" s="17"/>
      <c r="G112" s="17"/>
      <c r="H112" s="17"/>
      <c r="I112" s="17">
        <v>0.45</v>
      </c>
      <c r="J112" s="17"/>
      <c r="K112" s="17"/>
      <c r="L112" s="17"/>
      <c r="M112" s="18">
        <v>0.45</v>
      </c>
      <c r="N112" s="17"/>
      <c r="O112" s="17"/>
      <c r="P112" s="17"/>
      <c r="Q112" s="17"/>
      <c r="R112" s="17"/>
      <c r="S112" s="17">
        <v>0</v>
      </c>
      <c r="T112" s="17"/>
      <c r="U112" s="17"/>
      <c r="V112" s="17"/>
      <c r="W112" s="18">
        <v>0</v>
      </c>
      <c r="X112" s="17">
        <v>0</v>
      </c>
      <c r="Y112" s="119"/>
      <c r="Z112" s="124"/>
    </row>
    <row r="113" spans="1:26" ht="30.75" thickBot="1" x14ac:dyDescent="0.3">
      <c r="A113" s="82" t="s">
        <v>223</v>
      </c>
      <c r="B113" s="12" t="s">
        <v>224</v>
      </c>
      <c r="C113" s="13">
        <v>30</v>
      </c>
      <c r="D113" s="23"/>
      <c r="E113" s="23"/>
      <c r="F113" s="23"/>
      <c r="G113" s="23"/>
      <c r="H113" s="23"/>
      <c r="I113" s="23">
        <v>75</v>
      </c>
      <c r="J113" s="23"/>
      <c r="K113" s="23"/>
      <c r="L113" s="23"/>
      <c r="M113" s="18">
        <v>75</v>
      </c>
      <c r="N113" s="23"/>
      <c r="O113" s="23"/>
      <c r="P113" s="23"/>
      <c r="Q113" s="23"/>
      <c r="R113" s="23"/>
      <c r="S113" s="23">
        <v>75</v>
      </c>
      <c r="T113" s="23"/>
      <c r="U113" s="23"/>
      <c r="V113" s="23"/>
      <c r="W113" s="18">
        <v>75</v>
      </c>
      <c r="X113" s="23">
        <v>100</v>
      </c>
      <c r="Y113" s="111">
        <v>101.55</v>
      </c>
      <c r="Z113" s="124"/>
    </row>
    <row r="114" spans="1:26" ht="30.75" thickBot="1" x14ac:dyDescent="0.3">
      <c r="A114" s="83"/>
      <c r="B114" s="12" t="s">
        <v>225</v>
      </c>
      <c r="C114" s="13">
        <v>30</v>
      </c>
      <c r="D114" s="23"/>
      <c r="E114" s="23"/>
      <c r="F114" s="23"/>
      <c r="G114" s="23"/>
      <c r="H114" s="23"/>
      <c r="I114" s="23">
        <v>75</v>
      </c>
      <c r="J114" s="23"/>
      <c r="K114" s="23"/>
      <c r="L114" s="23"/>
      <c r="M114" s="18">
        <v>75</v>
      </c>
      <c r="N114" s="23"/>
      <c r="O114" s="23"/>
      <c r="P114" s="23"/>
      <c r="Q114" s="23"/>
      <c r="R114" s="23"/>
      <c r="S114" s="23">
        <v>77</v>
      </c>
      <c r="T114" s="23"/>
      <c r="U114" s="23"/>
      <c r="V114" s="23"/>
      <c r="W114" s="18">
        <v>77</v>
      </c>
      <c r="X114" s="24">
        <v>102.67</v>
      </c>
      <c r="Y114" s="112"/>
      <c r="Z114" s="124"/>
    </row>
    <row r="115" spans="1:26" ht="30.75" thickBot="1" x14ac:dyDescent="0.3">
      <c r="A115" s="84"/>
      <c r="B115" s="12" t="s">
        <v>226</v>
      </c>
      <c r="C115" s="13">
        <v>40</v>
      </c>
      <c r="D115" s="23"/>
      <c r="E115" s="23"/>
      <c r="F115" s="23"/>
      <c r="G115" s="23"/>
      <c r="H115" s="23"/>
      <c r="I115" s="23">
        <v>75</v>
      </c>
      <c r="J115" s="23"/>
      <c r="K115" s="23"/>
      <c r="L115" s="23"/>
      <c r="M115" s="18">
        <v>75</v>
      </c>
      <c r="N115" s="23"/>
      <c r="O115" s="23"/>
      <c r="P115" s="23"/>
      <c r="Q115" s="23"/>
      <c r="R115" s="23"/>
      <c r="S115" s="23">
        <v>76.400000000000006</v>
      </c>
      <c r="T115" s="23"/>
      <c r="U115" s="23"/>
      <c r="V115" s="23"/>
      <c r="W115" s="18">
        <v>76.400000000000006</v>
      </c>
      <c r="X115" s="24">
        <v>101.87</v>
      </c>
      <c r="Y115" s="113"/>
      <c r="Z115" s="124"/>
    </row>
    <row r="116" spans="1:26" ht="25.5" customHeight="1" thickBot="1" x14ac:dyDescent="0.3">
      <c r="A116" s="91" t="s">
        <v>227</v>
      </c>
      <c r="B116" s="16" t="s">
        <v>228</v>
      </c>
      <c r="C116" s="13">
        <v>30</v>
      </c>
      <c r="D116" s="17"/>
      <c r="E116" s="17"/>
      <c r="F116" s="17"/>
      <c r="G116" s="17"/>
      <c r="H116" s="17"/>
      <c r="I116" s="17">
        <v>4</v>
      </c>
      <c r="J116" s="17"/>
      <c r="K116" s="17"/>
      <c r="L116" s="17"/>
      <c r="M116" s="18">
        <v>4</v>
      </c>
      <c r="N116" s="17"/>
      <c r="O116" s="17"/>
      <c r="P116" s="17"/>
      <c r="Q116" s="17"/>
      <c r="R116" s="17"/>
      <c r="S116" s="17">
        <v>4</v>
      </c>
      <c r="T116" s="17"/>
      <c r="U116" s="17"/>
      <c r="V116" s="17"/>
      <c r="W116" s="18">
        <v>4</v>
      </c>
      <c r="X116" s="17">
        <v>100</v>
      </c>
      <c r="Y116" s="117">
        <v>100</v>
      </c>
      <c r="Z116" s="124"/>
    </row>
    <row r="117" spans="1:26" ht="27" customHeight="1" thickBot="1" x14ac:dyDescent="0.3">
      <c r="A117" s="92"/>
      <c r="B117" s="16" t="s">
        <v>229</v>
      </c>
      <c r="C117" s="13">
        <v>10</v>
      </c>
      <c r="D117" s="17"/>
      <c r="E117" s="17"/>
      <c r="F117" s="17"/>
      <c r="G117" s="17"/>
      <c r="H117" s="17"/>
      <c r="I117" s="17">
        <v>1</v>
      </c>
      <c r="J117" s="17"/>
      <c r="K117" s="17"/>
      <c r="L117" s="17"/>
      <c r="M117" s="18">
        <v>1</v>
      </c>
      <c r="N117" s="17"/>
      <c r="O117" s="17"/>
      <c r="P117" s="17"/>
      <c r="Q117" s="17"/>
      <c r="R117" s="17"/>
      <c r="S117" s="17">
        <v>1</v>
      </c>
      <c r="T117" s="17"/>
      <c r="U117" s="17"/>
      <c r="V117" s="17"/>
      <c r="W117" s="18">
        <v>1</v>
      </c>
      <c r="X117" s="17">
        <v>100</v>
      </c>
      <c r="Y117" s="118"/>
      <c r="Z117" s="124"/>
    </row>
    <row r="118" spans="1:26" ht="28.5" customHeight="1" thickBot="1" x14ac:dyDescent="0.3">
      <c r="A118" s="92"/>
      <c r="B118" s="16" t="s">
        <v>230</v>
      </c>
      <c r="C118" s="13">
        <v>20</v>
      </c>
      <c r="D118" s="17"/>
      <c r="E118" s="17"/>
      <c r="F118" s="17"/>
      <c r="G118" s="17"/>
      <c r="H118" s="17"/>
      <c r="I118" s="17">
        <v>1</v>
      </c>
      <c r="J118" s="17"/>
      <c r="K118" s="17"/>
      <c r="L118" s="17"/>
      <c r="M118" s="18">
        <v>1</v>
      </c>
      <c r="N118" s="17"/>
      <c r="O118" s="17"/>
      <c r="P118" s="17"/>
      <c r="Q118" s="17"/>
      <c r="R118" s="17"/>
      <c r="S118" s="17">
        <v>1</v>
      </c>
      <c r="T118" s="17"/>
      <c r="U118" s="17"/>
      <c r="V118" s="17"/>
      <c r="W118" s="18">
        <v>1</v>
      </c>
      <c r="X118" s="17">
        <v>100</v>
      </c>
      <c r="Y118" s="118"/>
      <c r="Z118" s="124"/>
    </row>
    <row r="119" spans="1:26" ht="23.25" customHeight="1" thickBot="1" x14ac:dyDescent="0.3">
      <c r="A119" s="92"/>
      <c r="B119" s="16" t="s">
        <v>231</v>
      </c>
      <c r="C119" s="13">
        <v>20</v>
      </c>
      <c r="D119" s="17"/>
      <c r="E119" s="17"/>
      <c r="F119" s="17"/>
      <c r="G119" s="17"/>
      <c r="H119" s="17"/>
      <c r="I119" s="17">
        <v>2</v>
      </c>
      <c r="J119" s="17"/>
      <c r="K119" s="17"/>
      <c r="L119" s="17"/>
      <c r="M119" s="18">
        <v>2</v>
      </c>
      <c r="N119" s="17"/>
      <c r="O119" s="17"/>
      <c r="P119" s="17"/>
      <c r="Q119" s="17"/>
      <c r="R119" s="17"/>
      <c r="S119" s="17">
        <v>2</v>
      </c>
      <c r="T119" s="17"/>
      <c r="U119" s="17"/>
      <c r="V119" s="17"/>
      <c r="W119" s="18">
        <v>2</v>
      </c>
      <c r="X119" s="17">
        <v>100</v>
      </c>
      <c r="Y119" s="118"/>
      <c r="Z119" s="124"/>
    </row>
    <row r="120" spans="1:26" ht="30.75" thickBot="1" x14ac:dyDescent="0.3">
      <c r="A120" s="93"/>
      <c r="B120" s="16" t="s">
        <v>232</v>
      </c>
      <c r="C120" s="13">
        <v>20</v>
      </c>
      <c r="D120" s="17"/>
      <c r="E120" s="17"/>
      <c r="F120" s="17"/>
      <c r="G120" s="17"/>
      <c r="H120" s="17"/>
      <c r="I120" s="17">
        <v>7</v>
      </c>
      <c r="J120" s="17"/>
      <c r="K120" s="17"/>
      <c r="L120" s="17"/>
      <c r="M120" s="18">
        <v>7</v>
      </c>
      <c r="N120" s="17"/>
      <c r="O120" s="17"/>
      <c r="P120" s="17"/>
      <c r="Q120" s="17"/>
      <c r="R120" s="17"/>
      <c r="S120" s="17">
        <v>7</v>
      </c>
      <c r="T120" s="17"/>
      <c r="U120" s="17"/>
      <c r="V120" s="17"/>
      <c r="W120" s="18">
        <v>7</v>
      </c>
      <c r="X120" s="17">
        <v>100</v>
      </c>
      <c r="Y120" s="119"/>
      <c r="Z120" s="124"/>
    </row>
    <row r="121" spans="1:26" ht="46.5" customHeight="1" thickBot="1" x14ac:dyDescent="0.3">
      <c r="A121" s="82" t="s">
        <v>233</v>
      </c>
      <c r="B121" s="12" t="s">
        <v>234</v>
      </c>
      <c r="C121" s="13">
        <v>80</v>
      </c>
      <c r="D121" s="23"/>
      <c r="E121" s="23"/>
      <c r="F121" s="23"/>
      <c r="G121" s="23"/>
      <c r="H121" s="23"/>
      <c r="I121" s="23">
        <v>4</v>
      </c>
      <c r="J121" s="23"/>
      <c r="K121" s="23"/>
      <c r="L121" s="23"/>
      <c r="M121" s="18">
        <v>4</v>
      </c>
      <c r="N121" s="23"/>
      <c r="O121" s="23"/>
      <c r="P121" s="23"/>
      <c r="Q121" s="23"/>
      <c r="R121" s="23"/>
      <c r="S121" s="23">
        <v>0</v>
      </c>
      <c r="T121" s="23"/>
      <c r="U121" s="23"/>
      <c r="V121" s="23"/>
      <c r="W121" s="23">
        <v>0</v>
      </c>
      <c r="X121" s="23">
        <v>0</v>
      </c>
      <c r="Y121" s="111">
        <v>0</v>
      </c>
      <c r="Z121" s="124"/>
    </row>
    <row r="122" spans="1:26" ht="30.75" thickBot="1" x14ac:dyDescent="0.3">
      <c r="A122" s="84"/>
      <c r="B122" s="12" t="s">
        <v>235</v>
      </c>
      <c r="C122" s="13">
        <v>20</v>
      </c>
      <c r="D122" s="23"/>
      <c r="E122" s="23"/>
      <c r="F122" s="23"/>
      <c r="G122" s="23"/>
      <c r="H122" s="23"/>
      <c r="I122" s="23">
        <v>80</v>
      </c>
      <c r="J122" s="23"/>
      <c r="K122" s="23"/>
      <c r="L122" s="23"/>
      <c r="M122" s="18">
        <v>80</v>
      </c>
      <c r="N122" s="23"/>
      <c r="O122" s="23"/>
      <c r="P122" s="23"/>
      <c r="Q122" s="23"/>
      <c r="R122" s="23"/>
      <c r="S122" s="23">
        <v>0</v>
      </c>
      <c r="T122" s="23"/>
      <c r="U122" s="23"/>
      <c r="V122" s="23"/>
      <c r="W122" s="23">
        <v>0</v>
      </c>
      <c r="X122" s="23">
        <v>0</v>
      </c>
      <c r="Y122" s="113"/>
      <c r="Z122" s="124"/>
    </row>
    <row r="123" spans="1:26" ht="30" customHeight="1" thickBot="1" x14ac:dyDescent="0.3">
      <c r="A123" s="91" t="s">
        <v>236</v>
      </c>
      <c r="B123" s="16" t="s">
        <v>237</v>
      </c>
      <c r="C123" s="13">
        <v>20</v>
      </c>
      <c r="D123" s="17"/>
      <c r="E123" s="17"/>
      <c r="F123" s="17"/>
      <c r="G123" s="17"/>
      <c r="H123" s="17"/>
      <c r="I123" s="17">
        <v>44</v>
      </c>
      <c r="J123" s="17"/>
      <c r="K123" s="17"/>
      <c r="L123" s="17"/>
      <c r="M123" s="18">
        <v>44</v>
      </c>
      <c r="N123" s="17"/>
      <c r="O123" s="17"/>
      <c r="P123" s="17"/>
      <c r="Q123" s="17"/>
      <c r="R123" s="17"/>
      <c r="S123" s="17">
        <v>47</v>
      </c>
      <c r="T123" s="17"/>
      <c r="U123" s="17"/>
      <c r="V123" s="17"/>
      <c r="W123" s="18">
        <v>47</v>
      </c>
      <c r="X123" s="25">
        <v>106.82</v>
      </c>
      <c r="Y123" s="117">
        <v>174.23</v>
      </c>
      <c r="Z123" s="124"/>
    </row>
    <row r="124" spans="1:26" ht="43.5" customHeight="1" thickBot="1" x14ac:dyDescent="0.3">
      <c r="A124" s="92"/>
      <c r="B124" s="16" t="s">
        <v>238</v>
      </c>
      <c r="C124" s="13">
        <v>30</v>
      </c>
      <c r="D124" s="17"/>
      <c r="E124" s="17"/>
      <c r="F124" s="17"/>
      <c r="G124" s="17"/>
      <c r="H124" s="17"/>
      <c r="I124" s="17">
        <v>0.52</v>
      </c>
      <c r="J124" s="17"/>
      <c r="K124" s="17"/>
      <c r="L124" s="17"/>
      <c r="M124" s="18">
        <v>0.52</v>
      </c>
      <c r="N124" s="17"/>
      <c r="O124" s="17"/>
      <c r="P124" s="17"/>
      <c r="Q124" s="17"/>
      <c r="R124" s="17"/>
      <c r="S124" s="17">
        <v>0.8</v>
      </c>
      <c r="T124" s="17"/>
      <c r="U124" s="17"/>
      <c r="V124" s="17"/>
      <c r="W124" s="18">
        <v>0.8</v>
      </c>
      <c r="X124" s="25">
        <v>153.85</v>
      </c>
      <c r="Y124" s="118"/>
      <c r="Z124" s="124"/>
    </row>
    <row r="125" spans="1:26" ht="45.75" thickBot="1" x14ac:dyDescent="0.3">
      <c r="A125" s="92"/>
      <c r="B125" s="16" t="s">
        <v>239</v>
      </c>
      <c r="C125" s="13">
        <v>30</v>
      </c>
      <c r="D125" s="17"/>
      <c r="E125" s="17"/>
      <c r="F125" s="17"/>
      <c r="G125" s="17"/>
      <c r="H125" s="17"/>
      <c r="I125" s="17">
        <v>1.82</v>
      </c>
      <c r="J125" s="17"/>
      <c r="K125" s="17"/>
      <c r="L125" s="17"/>
      <c r="M125" s="18">
        <v>1.82</v>
      </c>
      <c r="N125" s="17"/>
      <c r="O125" s="17"/>
      <c r="P125" s="17"/>
      <c r="Q125" s="17"/>
      <c r="R125" s="17"/>
      <c r="S125" s="17">
        <v>1.1299999999999999</v>
      </c>
      <c r="T125" s="17"/>
      <c r="U125" s="17"/>
      <c r="V125" s="17"/>
      <c r="W125" s="18">
        <v>1.1299999999999999</v>
      </c>
      <c r="X125" s="25">
        <v>62.09</v>
      </c>
      <c r="Y125" s="118"/>
      <c r="Z125" s="124"/>
    </row>
    <row r="126" spans="1:26" ht="30.75" thickBot="1" x14ac:dyDescent="0.3">
      <c r="A126" s="93"/>
      <c r="B126" s="16" t="s">
        <v>240</v>
      </c>
      <c r="C126" s="13">
        <v>20</v>
      </c>
      <c r="D126" s="17"/>
      <c r="E126" s="17"/>
      <c r="F126" s="17"/>
      <c r="G126" s="17"/>
      <c r="H126" s="17"/>
      <c r="I126" s="17">
        <v>1.04</v>
      </c>
      <c r="J126" s="17"/>
      <c r="K126" s="17"/>
      <c r="L126" s="17"/>
      <c r="M126" s="18">
        <v>1.04</v>
      </c>
      <c r="N126" s="17"/>
      <c r="O126" s="17"/>
      <c r="P126" s="17"/>
      <c r="Q126" s="17"/>
      <c r="R126" s="17"/>
      <c r="S126" s="17">
        <v>4.58</v>
      </c>
      <c r="T126" s="17"/>
      <c r="U126" s="17"/>
      <c r="V126" s="17"/>
      <c r="W126" s="18">
        <v>4.58</v>
      </c>
      <c r="X126" s="25">
        <v>440.38</v>
      </c>
      <c r="Y126" s="119"/>
      <c r="Z126" s="124"/>
    </row>
    <row r="127" spans="1:26" ht="30.75" thickBot="1" x14ac:dyDescent="0.3">
      <c r="A127" s="82" t="s">
        <v>241</v>
      </c>
      <c r="B127" s="12" t="s">
        <v>242</v>
      </c>
      <c r="C127" s="13">
        <v>40</v>
      </c>
      <c r="D127" s="23"/>
      <c r="E127" s="23"/>
      <c r="F127" s="23"/>
      <c r="G127" s="23"/>
      <c r="H127" s="23"/>
      <c r="I127" s="23">
        <v>1400</v>
      </c>
      <c r="J127" s="23"/>
      <c r="K127" s="23"/>
      <c r="L127" s="23"/>
      <c r="M127" s="18">
        <v>1400</v>
      </c>
      <c r="N127" s="23"/>
      <c r="O127" s="23"/>
      <c r="P127" s="23"/>
      <c r="Q127" s="23"/>
      <c r="R127" s="23"/>
      <c r="S127" s="23">
        <v>69</v>
      </c>
      <c r="T127" s="23"/>
      <c r="U127" s="23"/>
      <c r="V127" s="23"/>
      <c r="W127" s="18">
        <v>69</v>
      </c>
      <c r="X127" s="24">
        <v>4.93</v>
      </c>
      <c r="Y127" s="127">
        <v>15.77</v>
      </c>
      <c r="Z127" s="124"/>
    </row>
    <row r="128" spans="1:26" ht="45.75" thickBot="1" x14ac:dyDescent="0.3">
      <c r="A128" s="83"/>
      <c r="B128" s="12" t="s">
        <v>243</v>
      </c>
      <c r="C128" s="13">
        <v>30</v>
      </c>
      <c r="D128" s="23"/>
      <c r="E128" s="23"/>
      <c r="F128" s="23"/>
      <c r="G128" s="23"/>
      <c r="H128" s="23"/>
      <c r="I128" s="23">
        <v>8</v>
      </c>
      <c r="J128" s="23"/>
      <c r="K128" s="23"/>
      <c r="L128" s="23"/>
      <c r="M128" s="18">
        <v>8</v>
      </c>
      <c r="N128" s="23"/>
      <c r="O128" s="23"/>
      <c r="P128" s="23"/>
      <c r="Q128" s="23"/>
      <c r="R128" s="23"/>
      <c r="S128" s="23">
        <v>0</v>
      </c>
      <c r="T128" s="23"/>
      <c r="U128" s="23"/>
      <c r="V128" s="23"/>
      <c r="W128" s="18">
        <v>0</v>
      </c>
      <c r="X128" s="23">
        <v>0</v>
      </c>
      <c r="Y128" s="128"/>
      <c r="Z128" s="124"/>
    </row>
    <row r="129" spans="1:26" ht="60.75" thickBot="1" x14ac:dyDescent="0.3">
      <c r="A129" s="126"/>
      <c r="B129" s="30" t="s">
        <v>244</v>
      </c>
      <c r="C129" s="31">
        <v>30</v>
      </c>
      <c r="D129" s="32"/>
      <c r="E129" s="32"/>
      <c r="F129" s="32"/>
      <c r="G129" s="32"/>
      <c r="H129" s="32"/>
      <c r="I129" s="32">
        <v>150</v>
      </c>
      <c r="J129" s="32"/>
      <c r="K129" s="32"/>
      <c r="L129" s="32"/>
      <c r="M129" s="33">
        <v>150</v>
      </c>
      <c r="N129" s="32"/>
      <c r="O129" s="32"/>
      <c r="P129" s="32"/>
      <c r="Q129" s="32"/>
      <c r="R129" s="32"/>
      <c r="S129" s="32">
        <v>69</v>
      </c>
      <c r="T129" s="32"/>
      <c r="U129" s="32"/>
      <c r="V129" s="32"/>
      <c r="W129" s="33">
        <v>69</v>
      </c>
      <c r="X129" s="32">
        <v>46</v>
      </c>
      <c r="Y129" s="129"/>
      <c r="Z129" s="124"/>
    </row>
    <row r="130" spans="1:26" ht="65.25" customHeight="1" thickTop="1" thickBot="1" x14ac:dyDescent="0.3">
      <c r="A130" s="91" t="s">
        <v>195</v>
      </c>
      <c r="B130" s="16" t="s">
        <v>196</v>
      </c>
      <c r="C130" s="13">
        <v>80</v>
      </c>
      <c r="D130" s="17"/>
      <c r="E130" s="17"/>
      <c r="F130" s="17"/>
      <c r="G130" s="17"/>
      <c r="H130" s="17"/>
      <c r="I130" s="17">
        <v>8</v>
      </c>
      <c r="J130" s="17"/>
      <c r="K130" s="17"/>
      <c r="L130" s="17"/>
      <c r="M130" s="18">
        <v>8</v>
      </c>
      <c r="N130" s="17"/>
      <c r="O130" s="17"/>
      <c r="P130" s="17"/>
      <c r="Q130" s="17"/>
      <c r="R130" s="17"/>
      <c r="S130" s="17">
        <v>5</v>
      </c>
      <c r="T130" s="17"/>
      <c r="U130" s="17"/>
      <c r="V130" s="17"/>
      <c r="W130" s="18">
        <v>5</v>
      </c>
      <c r="X130" s="17">
        <v>62.5</v>
      </c>
      <c r="Y130" s="117">
        <v>54.8</v>
      </c>
      <c r="Z130" s="124"/>
    </row>
    <row r="131" spans="1:26" ht="60.75" thickBot="1" x14ac:dyDescent="0.3">
      <c r="A131" s="93"/>
      <c r="B131" s="16" t="s">
        <v>197</v>
      </c>
      <c r="C131" s="13">
        <v>20</v>
      </c>
      <c r="D131" s="17"/>
      <c r="E131" s="17"/>
      <c r="F131" s="17"/>
      <c r="G131" s="17"/>
      <c r="H131" s="17"/>
      <c r="I131" s="17">
        <v>2500</v>
      </c>
      <c r="J131" s="17"/>
      <c r="K131" s="17"/>
      <c r="L131" s="17"/>
      <c r="M131" s="18">
        <v>2500</v>
      </c>
      <c r="N131" s="17"/>
      <c r="O131" s="17"/>
      <c r="P131" s="17"/>
      <c r="Q131" s="17"/>
      <c r="R131" s="17"/>
      <c r="S131" s="17">
        <v>600</v>
      </c>
      <c r="T131" s="17"/>
      <c r="U131" s="17"/>
      <c r="V131" s="17"/>
      <c r="W131" s="18">
        <v>600</v>
      </c>
      <c r="X131" s="17">
        <v>24</v>
      </c>
      <c r="Y131" s="119"/>
      <c r="Z131" s="124"/>
    </row>
    <row r="132" spans="1:26" ht="60.75" thickBot="1" x14ac:dyDescent="0.3">
      <c r="A132" s="19" t="s">
        <v>198</v>
      </c>
      <c r="B132" s="12" t="s">
        <v>199</v>
      </c>
      <c r="C132" s="13">
        <v>100</v>
      </c>
      <c r="D132" s="23"/>
      <c r="E132" s="23"/>
      <c r="F132" s="23"/>
      <c r="G132" s="23"/>
      <c r="H132" s="23"/>
      <c r="I132" s="23" t="s">
        <v>78</v>
      </c>
      <c r="J132" s="23"/>
      <c r="K132" s="23"/>
      <c r="L132" s="23"/>
      <c r="M132" s="18" t="s">
        <v>78</v>
      </c>
      <c r="N132" s="23"/>
      <c r="O132" s="23"/>
      <c r="P132" s="23"/>
      <c r="Q132" s="23"/>
      <c r="R132" s="23"/>
      <c r="S132" s="23" t="s">
        <v>78</v>
      </c>
      <c r="T132" s="23"/>
      <c r="U132" s="23"/>
      <c r="V132" s="23"/>
      <c r="W132" s="18" t="s">
        <v>78</v>
      </c>
      <c r="X132" s="23" t="s">
        <v>78</v>
      </c>
      <c r="Y132" s="40" t="s">
        <v>78</v>
      </c>
      <c r="Z132" s="124"/>
    </row>
    <row r="133" spans="1:26" ht="45.75" thickBot="1" x14ac:dyDescent="0.3">
      <c r="A133" s="22" t="s">
        <v>200</v>
      </c>
      <c r="B133" s="16" t="s">
        <v>201</v>
      </c>
      <c r="C133" s="13">
        <v>100</v>
      </c>
      <c r="D133" s="17"/>
      <c r="E133" s="17"/>
      <c r="F133" s="17"/>
      <c r="G133" s="17"/>
      <c r="H133" s="17"/>
      <c r="I133" s="17" t="s">
        <v>78</v>
      </c>
      <c r="J133" s="17"/>
      <c r="K133" s="17"/>
      <c r="L133" s="17"/>
      <c r="M133" s="18" t="s">
        <v>202</v>
      </c>
      <c r="N133" s="17"/>
      <c r="O133" s="17"/>
      <c r="P133" s="17"/>
      <c r="Q133" s="17"/>
      <c r="R133" s="17"/>
      <c r="S133" s="17" t="s">
        <v>78</v>
      </c>
      <c r="T133" s="17"/>
      <c r="U133" s="17"/>
      <c r="V133" s="17"/>
      <c r="W133" s="18" t="s">
        <v>78</v>
      </c>
      <c r="X133" s="17" t="s">
        <v>78</v>
      </c>
      <c r="Y133" s="41" t="s">
        <v>78</v>
      </c>
      <c r="Z133" s="125"/>
    </row>
  </sheetData>
  <mergeCells count="80">
    <mergeCell ref="B2:Y2"/>
    <mergeCell ref="A130:A131"/>
    <mergeCell ref="Y130:Y131"/>
    <mergeCell ref="Z97:Z133"/>
    <mergeCell ref="A121:A122"/>
    <mergeCell ref="Y121:Y122"/>
    <mergeCell ref="A123:A126"/>
    <mergeCell ref="Y123:Y126"/>
    <mergeCell ref="A127:A129"/>
    <mergeCell ref="Y127:Y129"/>
    <mergeCell ref="A108:A112"/>
    <mergeCell ref="Y108:Y112"/>
    <mergeCell ref="A113:A115"/>
    <mergeCell ref="Y113:Y115"/>
    <mergeCell ref="A116:A120"/>
    <mergeCell ref="Y116:Y120"/>
    <mergeCell ref="A105:A107"/>
    <mergeCell ref="Y105:Y107"/>
    <mergeCell ref="A88:A90"/>
    <mergeCell ref="Y88:Y90"/>
    <mergeCell ref="A91:A92"/>
    <mergeCell ref="Y91:Y92"/>
    <mergeCell ref="A93:A95"/>
    <mergeCell ref="Y93:Y95"/>
    <mergeCell ref="A96:Z96"/>
    <mergeCell ref="A97:A99"/>
    <mergeCell ref="Y97:Y99"/>
    <mergeCell ref="A100:A104"/>
    <mergeCell ref="Y100:Y104"/>
    <mergeCell ref="A69:Z69"/>
    <mergeCell ref="A70:A73"/>
    <mergeCell ref="Y70:Y73"/>
    <mergeCell ref="Z70:Z95"/>
    <mergeCell ref="A74:A80"/>
    <mergeCell ref="Y74:Y80"/>
    <mergeCell ref="A81:A84"/>
    <mergeCell ref="Y81:Y84"/>
    <mergeCell ref="A86:A87"/>
    <mergeCell ref="Y86:Y87"/>
    <mergeCell ref="A61:Z61"/>
    <mergeCell ref="A62:A63"/>
    <mergeCell ref="Y62:Y63"/>
    <mergeCell ref="Z62:Z68"/>
    <mergeCell ref="A64:A65"/>
    <mergeCell ref="Y64:Y65"/>
    <mergeCell ref="A31:Z31"/>
    <mergeCell ref="A32:A37"/>
    <mergeCell ref="Y32:Y37"/>
    <mergeCell ref="Z32:Z60"/>
    <mergeCell ref="A38:A43"/>
    <mergeCell ref="Y38:Y43"/>
    <mergeCell ref="A45:A47"/>
    <mergeCell ref="Y45:Y47"/>
    <mergeCell ref="A48:A53"/>
    <mergeCell ref="Y48:Y53"/>
    <mergeCell ref="A54:A55"/>
    <mergeCell ref="Y54:Y55"/>
    <mergeCell ref="A56:A58"/>
    <mergeCell ref="Y56:Y58"/>
    <mergeCell ref="A59:A60"/>
    <mergeCell ref="Y59:Y60"/>
    <mergeCell ref="A22:Z22"/>
    <mergeCell ref="Z23:Z30"/>
    <mergeCell ref="A25:A27"/>
    <mergeCell ref="Y25:Y27"/>
    <mergeCell ref="A28:A30"/>
    <mergeCell ref="Y28:Y30"/>
    <mergeCell ref="D4:M4"/>
    <mergeCell ref="N4:W4"/>
    <mergeCell ref="X4:Z4"/>
    <mergeCell ref="A6:Z6"/>
    <mergeCell ref="A7:A9"/>
    <mergeCell ref="Y7:Y9"/>
    <mergeCell ref="Z7:Z21"/>
    <mergeCell ref="A10:A12"/>
    <mergeCell ref="Y10:Y12"/>
    <mergeCell ref="A15:A17"/>
    <mergeCell ref="Y15:Y17"/>
    <mergeCell ref="A20:A21"/>
    <mergeCell ref="Y20:Y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Kapak</vt:lpstr>
      <vt:lpstr>SP-Giriş</vt:lpstr>
      <vt:lpstr>SP-Hedef Bazlı Değerlendirme</vt:lpstr>
      <vt:lpstr>SP-Gösterge Bazlı</vt:lpstr>
      <vt:lpstr>'SP-Giriş'!_Toc90289353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yüksel</dc:creator>
  <cp:lastModifiedBy>yüksel</cp:lastModifiedBy>
  <dcterms:created xsi:type="dcterms:W3CDTF">2023-03-26T12:28:31Z</dcterms:created>
  <dcterms:modified xsi:type="dcterms:W3CDTF">2023-04-13T11:43:57Z</dcterms:modified>
</cp:coreProperties>
</file>